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35" yWindow="0" windowWidth="12240" windowHeight="13260" tabRatio="263"/>
  </bookViews>
  <sheets>
    <sheet name="Calendrier" sheetId="6" r:id="rId1"/>
    <sheet name="ClassementChampNE" sheetId="1" state="hidden" r:id="rId2"/>
    <sheet name="Qui" sheetId="4" state="hidden" r:id="rId3"/>
    <sheet name="M1" sheetId="5" state="hidden" r:id="rId4"/>
    <sheet name="R1" sheetId="7" state="hidden" r:id="rId5"/>
  </sheets>
  <definedNames>
    <definedName name="_xlnm._FilterDatabase" localSheetId="0" hidden="1">Calendrier!#REF!</definedName>
    <definedName name="_xlnm._FilterDatabase" localSheetId="1" hidden="1">ClassementChampNE!$B$7:$J$41</definedName>
    <definedName name="_xlnm._FilterDatabase" localSheetId="2" hidden="1">Qui!$A$300:$M$353</definedName>
    <definedName name="Oppliger" localSheetId="0">ClassementChampNE!$M$41</definedName>
    <definedName name="Oppliger" localSheetId="2">ClassementChampNE!$M$41</definedName>
    <definedName name="Print_Area" localSheetId="0">Calendrier!$A$1:$H$82</definedName>
    <definedName name="Print_Area" localSheetId="1">ClassementChampNE!$A$1:$O$69</definedName>
    <definedName name="Print_Area" localSheetId="2">Qui!$A$300:$M$335</definedName>
    <definedName name="Print_Titles" localSheetId="0">Calendrier!$1:$3</definedName>
    <definedName name="Print_Titles" localSheetId="2">Qui!$1:$3</definedName>
    <definedName name="_xlnm.Print_Area" localSheetId="0">Calendrier!$A$1:$H$82</definedName>
  </definedNames>
  <calcPr calcId="145621"/>
</workbook>
</file>

<file path=xl/calcChain.xml><?xml version="1.0" encoding="utf-8"?>
<calcChain xmlns="http://schemas.openxmlformats.org/spreadsheetml/2006/main">
  <c r="B49" i="6" l="1"/>
  <c r="D415" i="4" l="1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F76" i="6" l="1"/>
  <c r="F69" i="6"/>
  <c r="F62" i="6"/>
  <c r="F55" i="6"/>
  <c r="F48" i="6"/>
  <c r="F41" i="6"/>
  <c r="F27" i="6"/>
  <c r="F20" i="6"/>
  <c r="F6" i="6"/>
  <c r="E2" i="6" l="1"/>
  <c r="F202" i="4"/>
  <c r="F203" i="4"/>
  <c r="F204" i="4"/>
  <c r="F205" i="4"/>
  <c r="F206" i="4"/>
  <c r="F207" i="4"/>
  <c r="F208" i="4"/>
  <c r="F209" i="4"/>
  <c r="F210" i="4"/>
  <c r="F211" i="4"/>
  <c r="F201" i="4"/>
  <c r="J67" i="1" l="1"/>
  <c r="K67" i="1"/>
  <c r="P67" i="1"/>
  <c r="W66" i="1"/>
  <c r="W65" i="1"/>
  <c r="W64" i="1"/>
  <c r="W63" i="1"/>
  <c r="J65" i="1"/>
  <c r="K6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A2" i="1"/>
  <c r="J59" i="1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F301" i="4"/>
  <c r="H13" i="5" l="1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H21" i="5"/>
  <c r="G21" i="5" s="1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3" i="7"/>
  <c r="J102" i="7"/>
  <c r="J107" i="7"/>
  <c r="J105" i="7"/>
  <c r="J104" i="7"/>
  <c r="J108" i="7"/>
  <c r="J101" i="7"/>
  <c r="J106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I5" i="7"/>
  <c r="D5" i="7"/>
  <c r="A5" i="7"/>
  <c r="H12" i="5"/>
  <c r="H14" i="5"/>
  <c r="H15" i="5"/>
  <c r="H16" i="5"/>
  <c r="H17" i="5"/>
  <c r="H18" i="5"/>
  <c r="G18" i="5" s="1"/>
  <c r="H19" i="5"/>
  <c r="G19" i="5" s="1"/>
  <c r="H20" i="5"/>
  <c r="G20" i="5" s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11" i="5"/>
  <c r="I4" i="1"/>
  <c r="H4" i="1"/>
  <c r="G4" i="1"/>
  <c r="F4" i="1"/>
  <c r="E4" i="1"/>
  <c r="D4" i="1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G302" i="4"/>
  <c r="H302" i="4"/>
  <c r="G303" i="4"/>
  <c r="H303" i="4"/>
  <c r="G304" i="4"/>
  <c r="H304" i="4"/>
  <c r="G305" i="4"/>
  <c r="H305" i="4"/>
  <c r="G306" i="4"/>
  <c r="H306" i="4"/>
  <c r="G307" i="4"/>
  <c r="H307" i="4"/>
  <c r="G308" i="4"/>
  <c r="H308" i="4"/>
  <c r="G309" i="4"/>
  <c r="H309" i="4"/>
  <c r="G310" i="4"/>
  <c r="H310" i="4"/>
  <c r="G311" i="4"/>
  <c r="H311" i="4"/>
  <c r="G312" i="4"/>
  <c r="H312" i="4"/>
  <c r="G313" i="4"/>
  <c r="H313" i="4"/>
  <c r="G314" i="4"/>
  <c r="H314" i="4"/>
  <c r="G315" i="4"/>
  <c r="H315" i="4"/>
  <c r="G316" i="4"/>
  <c r="H316" i="4"/>
  <c r="G317" i="4"/>
  <c r="H317" i="4"/>
  <c r="G318" i="4"/>
  <c r="H318" i="4"/>
  <c r="G319" i="4"/>
  <c r="H319" i="4"/>
  <c r="G320" i="4"/>
  <c r="H320" i="4"/>
  <c r="G321" i="4"/>
  <c r="H321" i="4"/>
  <c r="G322" i="4"/>
  <c r="H322" i="4"/>
  <c r="G323" i="4"/>
  <c r="H323" i="4"/>
  <c r="G324" i="4"/>
  <c r="H324" i="4"/>
  <c r="G325" i="4"/>
  <c r="H325" i="4"/>
  <c r="G326" i="4"/>
  <c r="H326" i="4"/>
  <c r="G327" i="4"/>
  <c r="H327" i="4"/>
  <c r="G328" i="4"/>
  <c r="H328" i="4"/>
  <c r="G329" i="4"/>
  <c r="H329" i="4"/>
  <c r="G330" i="4"/>
  <c r="H330" i="4"/>
  <c r="G331" i="4"/>
  <c r="H331" i="4"/>
  <c r="G332" i="4"/>
  <c r="H332" i="4"/>
  <c r="G333" i="4"/>
  <c r="H333" i="4"/>
  <c r="G334" i="4"/>
  <c r="H334" i="4"/>
  <c r="G336" i="4"/>
  <c r="H336" i="4"/>
  <c r="G337" i="4"/>
  <c r="H337" i="4"/>
  <c r="G338" i="4"/>
  <c r="H338" i="4"/>
  <c r="G339" i="4"/>
  <c r="H339" i="4"/>
  <c r="G340" i="4"/>
  <c r="H340" i="4"/>
  <c r="G341" i="4"/>
  <c r="H341" i="4"/>
  <c r="G342" i="4"/>
  <c r="H342" i="4"/>
  <c r="G343" i="4"/>
  <c r="H343" i="4"/>
  <c r="G344" i="4"/>
  <c r="H344" i="4"/>
  <c r="G345" i="4"/>
  <c r="H345" i="4"/>
  <c r="G346" i="4"/>
  <c r="H346" i="4"/>
  <c r="G347" i="4"/>
  <c r="H347" i="4"/>
  <c r="G348" i="4"/>
  <c r="H348" i="4"/>
  <c r="G349" i="4"/>
  <c r="H349" i="4"/>
  <c r="G350" i="4"/>
  <c r="H350" i="4"/>
  <c r="G351" i="4"/>
  <c r="H351" i="4"/>
  <c r="G352" i="4"/>
  <c r="H352" i="4"/>
  <c r="G353" i="4"/>
  <c r="H353" i="4"/>
  <c r="H301" i="4"/>
  <c r="G301" i="4"/>
  <c r="AL12" i="5"/>
  <c r="AM12" i="5"/>
  <c r="AN12" i="5"/>
  <c r="AO12" i="5"/>
  <c r="AP12" i="5"/>
  <c r="AL13" i="5"/>
  <c r="AM13" i="5"/>
  <c r="AN13" i="5"/>
  <c r="AO13" i="5"/>
  <c r="AL14" i="5"/>
  <c r="AM14" i="5"/>
  <c r="AN14" i="5"/>
  <c r="AO14" i="5"/>
  <c r="AL15" i="5"/>
  <c r="AM15" i="5"/>
  <c r="AN15" i="5"/>
  <c r="AO15" i="5"/>
  <c r="AP15" i="5"/>
  <c r="AL16" i="5"/>
  <c r="AM16" i="5"/>
  <c r="AN16" i="5"/>
  <c r="AO16" i="5"/>
  <c r="AL17" i="5"/>
  <c r="AM17" i="5"/>
  <c r="AN17" i="5"/>
  <c r="AO17" i="5"/>
  <c r="AP17" i="5"/>
  <c r="AL18" i="5"/>
  <c r="AM18" i="5"/>
  <c r="AN18" i="5"/>
  <c r="AO18" i="5"/>
  <c r="AL19" i="5"/>
  <c r="AP19" i="5" s="1"/>
  <c r="AM19" i="5"/>
  <c r="AN19" i="5"/>
  <c r="AO19" i="5"/>
  <c r="AL20" i="5"/>
  <c r="AP20" i="5" s="1"/>
  <c r="AM20" i="5"/>
  <c r="AN20" i="5"/>
  <c r="AO20" i="5"/>
  <c r="AL21" i="5"/>
  <c r="AM21" i="5"/>
  <c r="AN21" i="5"/>
  <c r="AO21" i="5"/>
  <c r="AL22" i="5"/>
  <c r="AP22" i="5" s="1"/>
  <c r="AM22" i="5"/>
  <c r="AN22" i="5"/>
  <c r="AO22" i="5"/>
  <c r="AL23" i="5"/>
  <c r="AM23" i="5"/>
  <c r="AN23" i="5"/>
  <c r="AO23" i="5"/>
  <c r="AL24" i="5"/>
  <c r="AP24" i="5" s="1"/>
  <c r="AM24" i="5"/>
  <c r="AN24" i="5"/>
  <c r="AO24" i="5"/>
  <c r="AL25" i="5"/>
  <c r="AM25" i="5"/>
  <c r="AN25" i="5"/>
  <c r="AO25" i="5"/>
  <c r="AL26" i="5"/>
  <c r="AM26" i="5"/>
  <c r="AN26" i="5"/>
  <c r="AO26" i="5"/>
  <c r="AL27" i="5"/>
  <c r="AP27" i="5" s="1"/>
  <c r="AM27" i="5"/>
  <c r="AN27" i="5"/>
  <c r="AO27" i="5"/>
  <c r="AL28" i="5"/>
  <c r="AP28" i="5" s="1"/>
  <c r="AM28" i="5"/>
  <c r="AN28" i="5"/>
  <c r="AO28" i="5"/>
  <c r="AL29" i="5"/>
  <c r="AM29" i="5"/>
  <c r="AN29" i="5"/>
  <c r="AO29" i="5"/>
  <c r="AP29" i="5"/>
  <c r="AL30" i="5"/>
  <c r="AM30" i="5"/>
  <c r="AN30" i="5"/>
  <c r="AO30" i="5"/>
  <c r="AL31" i="5"/>
  <c r="AP31" i="5" s="1"/>
  <c r="AM31" i="5"/>
  <c r="AN31" i="5"/>
  <c r="AO31" i="5"/>
  <c r="AL32" i="5"/>
  <c r="AP32" i="5" s="1"/>
  <c r="AM32" i="5"/>
  <c r="AN32" i="5"/>
  <c r="AO32" i="5"/>
  <c r="AL33" i="5"/>
  <c r="AM33" i="5"/>
  <c r="AN33" i="5"/>
  <c r="AO33" i="5"/>
  <c r="AL34" i="5"/>
  <c r="AM34" i="5"/>
  <c r="AN34" i="5"/>
  <c r="AO34" i="5"/>
  <c r="AP34" i="5"/>
  <c r="AL35" i="5"/>
  <c r="AM35" i="5"/>
  <c r="AN35" i="5"/>
  <c r="AO35" i="5"/>
  <c r="AL36" i="5"/>
  <c r="AP36" i="5" s="1"/>
  <c r="AM36" i="5"/>
  <c r="AN36" i="5"/>
  <c r="AO36" i="5"/>
  <c r="AL37" i="5"/>
  <c r="AM37" i="5"/>
  <c r="AN37" i="5"/>
  <c r="AO37" i="5"/>
  <c r="AL38" i="5"/>
  <c r="AP38" i="5" s="1"/>
  <c r="AM38" i="5"/>
  <c r="AN38" i="5"/>
  <c r="AO38" i="5"/>
  <c r="AL39" i="5"/>
  <c r="AP39" i="5" s="1"/>
  <c r="AM39" i="5"/>
  <c r="AN39" i="5"/>
  <c r="AO39" i="5"/>
  <c r="AL40" i="5"/>
  <c r="AM40" i="5"/>
  <c r="AN40" i="5"/>
  <c r="AO40" i="5"/>
  <c r="AL41" i="5"/>
  <c r="AP41" i="5" s="1"/>
  <c r="AM41" i="5"/>
  <c r="AN41" i="5"/>
  <c r="AO41" i="5"/>
  <c r="AL42" i="5"/>
  <c r="AM42" i="5"/>
  <c r="AN42" i="5"/>
  <c r="AO42" i="5"/>
  <c r="AL43" i="5"/>
  <c r="AM43" i="5"/>
  <c r="AN43" i="5"/>
  <c r="AO43" i="5"/>
  <c r="AL44" i="5"/>
  <c r="AP44" i="5" s="1"/>
  <c r="AM44" i="5"/>
  <c r="AN44" i="5"/>
  <c r="AO44" i="5"/>
  <c r="AL45" i="5"/>
  <c r="AM45" i="5"/>
  <c r="AN45" i="5"/>
  <c r="AO45" i="5"/>
  <c r="AL46" i="5"/>
  <c r="AP46" i="5" s="1"/>
  <c r="AM46" i="5"/>
  <c r="AN46" i="5"/>
  <c r="AO46" i="5"/>
  <c r="AL47" i="5"/>
  <c r="AP47" i="5" s="1"/>
  <c r="AM47" i="5"/>
  <c r="AN47" i="5"/>
  <c r="AO47" i="5"/>
  <c r="AL48" i="5"/>
  <c r="AM48" i="5"/>
  <c r="AN48" i="5"/>
  <c r="AO48" i="5"/>
  <c r="AP48" i="5"/>
  <c r="AL49" i="5"/>
  <c r="AM49" i="5"/>
  <c r="AN49" i="5"/>
  <c r="AO49" i="5"/>
  <c r="AL50" i="5"/>
  <c r="AP50" i="5" s="1"/>
  <c r="AM50" i="5"/>
  <c r="AN50" i="5"/>
  <c r="AO50" i="5"/>
  <c r="AL51" i="5"/>
  <c r="AP51" i="5" s="1"/>
  <c r="AM51" i="5"/>
  <c r="AN51" i="5"/>
  <c r="AO51" i="5"/>
  <c r="AL52" i="5"/>
  <c r="AM52" i="5"/>
  <c r="AN52" i="5"/>
  <c r="AO52" i="5"/>
  <c r="AL53" i="5"/>
  <c r="AM53" i="5"/>
  <c r="AN53" i="5"/>
  <c r="AO53" i="5"/>
  <c r="AP53" i="5"/>
  <c r="AL54" i="5"/>
  <c r="AM54" i="5"/>
  <c r="AN54" i="5"/>
  <c r="AO54" i="5"/>
  <c r="AL55" i="5"/>
  <c r="AM55" i="5"/>
  <c r="AN55" i="5"/>
  <c r="AO55" i="5"/>
  <c r="AL56" i="5"/>
  <c r="AM56" i="5"/>
  <c r="AN56" i="5"/>
  <c r="AO56" i="5"/>
  <c r="AP56" i="5"/>
  <c r="AL57" i="5"/>
  <c r="AM57" i="5"/>
  <c r="AN57" i="5"/>
  <c r="AO57" i="5"/>
  <c r="AL58" i="5"/>
  <c r="AP58" i="5" s="1"/>
  <c r="AM58" i="5"/>
  <c r="AN58" i="5"/>
  <c r="AO58" i="5"/>
  <c r="AL59" i="5"/>
  <c r="AM59" i="5"/>
  <c r="AN59" i="5"/>
  <c r="AO59" i="5"/>
  <c r="AL60" i="5"/>
  <c r="AP60" i="5" s="1"/>
  <c r="AM60" i="5"/>
  <c r="AN60" i="5"/>
  <c r="AO60" i="5"/>
  <c r="AL61" i="5"/>
  <c r="AM61" i="5"/>
  <c r="AN61" i="5"/>
  <c r="AO61" i="5"/>
  <c r="AL62" i="5"/>
  <c r="AM62" i="5"/>
  <c r="AN62" i="5"/>
  <c r="AO62" i="5"/>
  <c r="AL63" i="5"/>
  <c r="AP63" i="5" s="1"/>
  <c r="AM63" i="5"/>
  <c r="AN63" i="5"/>
  <c r="AO63" i="5"/>
  <c r="AL64" i="5"/>
  <c r="AM64" i="5"/>
  <c r="AN64" i="5"/>
  <c r="AO64" i="5"/>
  <c r="AO11" i="5"/>
  <c r="AN11" i="5"/>
  <c r="AM11" i="5"/>
  <c r="AL11" i="5"/>
  <c r="AP11" i="5" s="1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L13" i="5"/>
  <c r="M13" i="5"/>
  <c r="N13" i="5"/>
  <c r="L14" i="5"/>
  <c r="G14" i="5" s="1"/>
  <c r="M14" i="5"/>
  <c r="N14" i="5"/>
  <c r="M15" i="5"/>
  <c r="L15" i="5" s="1"/>
  <c r="G15" i="5" s="1"/>
  <c r="N15" i="5"/>
  <c r="M16" i="5"/>
  <c r="L16" i="5" s="1"/>
  <c r="G16" i="5" s="1"/>
  <c r="N16" i="5"/>
  <c r="M17" i="5"/>
  <c r="N17" i="5"/>
  <c r="M18" i="5"/>
  <c r="L18" i="5" s="1"/>
  <c r="N18" i="5"/>
  <c r="M19" i="5"/>
  <c r="L19" i="5" s="1"/>
  <c r="N19" i="5"/>
  <c r="M20" i="5"/>
  <c r="L20" i="5" s="1"/>
  <c r="N20" i="5"/>
  <c r="M21" i="5"/>
  <c r="L21" i="5" s="1"/>
  <c r="N21" i="5"/>
  <c r="M22" i="5"/>
  <c r="L22" i="5" s="1"/>
  <c r="N22" i="5"/>
  <c r="M23" i="5"/>
  <c r="L23" i="5" s="1"/>
  <c r="N23" i="5"/>
  <c r="M24" i="5"/>
  <c r="L24" i="5" s="1"/>
  <c r="N24" i="5"/>
  <c r="M25" i="5"/>
  <c r="L25" i="5" s="1"/>
  <c r="N25" i="5"/>
  <c r="M26" i="5"/>
  <c r="L26" i="5" s="1"/>
  <c r="N26" i="5"/>
  <c r="M27" i="5"/>
  <c r="L27" i="5" s="1"/>
  <c r="N27" i="5"/>
  <c r="M28" i="5"/>
  <c r="L28" i="5" s="1"/>
  <c r="N28" i="5"/>
  <c r="M29" i="5"/>
  <c r="L29" i="5" s="1"/>
  <c r="N29" i="5"/>
  <c r="M30" i="5"/>
  <c r="L30" i="5" s="1"/>
  <c r="N30" i="5"/>
  <c r="M31" i="5"/>
  <c r="L31" i="5" s="1"/>
  <c r="N31" i="5"/>
  <c r="M32" i="5"/>
  <c r="L32" i="5" s="1"/>
  <c r="N32" i="5"/>
  <c r="M33" i="5"/>
  <c r="L33" i="5" s="1"/>
  <c r="N33" i="5"/>
  <c r="M34" i="5"/>
  <c r="L34" i="5" s="1"/>
  <c r="N34" i="5"/>
  <c r="M35" i="5"/>
  <c r="L35" i="5" s="1"/>
  <c r="N35" i="5"/>
  <c r="M36" i="5"/>
  <c r="L36" i="5" s="1"/>
  <c r="N36" i="5"/>
  <c r="M37" i="5"/>
  <c r="L37" i="5" s="1"/>
  <c r="N37" i="5"/>
  <c r="M38" i="5"/>
  <c r="L38" i="5" s="1"/>
  <c r="N38" i="5"/>
  <c r="M39" i="5"/>
  <c r="L39" i="5" s="1"/>
  <c r="N39" i="5"/>
  <c r="M40" i="5"/>
  <c r="L40" i="5" s="1"/>
  <c r="N40" i="5"/>
  <c r="M41" i="5"/>
  <c r="L41" i="5" s="1"/>
  <c r="N41" i="5"/>
  <c r="M42" i="5"/>
  <c r="L42" i="5" s="1"/>
  <c r="N42" i="5"/>
  <c r="M43" i="5"/>
  <c r="L43" i="5" s="1"/>
  <c r="N43" i="5"/>
  <c r="M44" i="5"/>
  <c r="L44" i="5" s="1"/>
  <c r="N44" i="5"/>
  <c r="M45" i="5"/>
  <c r="L45" i="5" s="1"/>
  <c r="N45" i="5"/>
  <c r="M46" i="5"/>
  <c r="L46" i="5" s="1"/>
  <c r="N46" i="5"/>
  <c r="M47" i="5"/>
  <c r="L47" i="5" s="1"/>
  <c r="N47" i="5"/>
  <c r="M48" i="5"/>
  <c r="L48" i="5" s="1"/>
  <c r="N48" i="5"/>
  <c r="M49" i="5"/>
  <c r="L49" i="5" s="1"/>
  <c r="N49" i="5"/>
  <c r="M50" i="5"/>
  <c r="L50" i="5" s="1"/>
  <c r="N50" i="5"/>
  <c r="M51" i="5"/>
  <c r="L51" i="5" s="1"/>
  <c r="N51" i="5"/>
  <c r="M52" i="5"/>
  <c r="L52" i="5" s="1"/>
  <c r="N52" i="5"/>
  <c r="M53" i="5"/>
  <c r="L53" i="5" s="1"/>
  <c r="N53" i="5"/>
  <c r="M54" i="5"/>
  <c r="L54" i="5" s="1"/>
  <c r="N54" i="5"/>
  <c r="M55" i="5"/>
  <c r="L55" i="5" s="1"/>
  <c r="N55" i="5"/>
  <c r="M56" i="5"/>
  <c r="L56" i="5" s="1"/>
  <c r="N56" i="5"/>
  <c r="M57" i="5"/>
  <c r="L57" i="5" s="1"/>
  <c r="N57" i="5"/>
  <c r="M58" i="5"/>
  <c r="L58" i="5" s="1"/>
  <c r="N58" i="5"/>
  <c r="M59" i="5"/>
  <c r="L59" i="5" s="1"/>
  <c r="N59" i="5"/>
  <c r="M60" i="5"/>
  <c r="L60" i="5" s="1"/>
  <c r="N60" i="5"/>
  <c r="M61" i="5"/>
  <c r="L61" i="5" s="1"/>
  <c r="N61" i="5"/>
  <c r="M62" i="5"/>
  <c r="L62" i="5" s="1"/>
  <c r="N62" i="5"/>
  <c r="M63" i="5"/>
  <c r="L63" i="5" s="1"/>
  <c r="N63" i="5"/>
  <c r="M64" i="5"/>
  <c r="L64" i="5" s="1"/>
  <c r="N64" i="5"/>
  <c r="M11" i="5"/>
  <c r="L11" i="5" s="1"/>
  <c r="G11" i="5" s="1"/>
  <c r="N11" i="5"/>
  <c r="M12" i="5"/>
  <c r="N12" i="5"/>
  <c r="I5" i="5"/>
  <c r="A3" i="5"/>
  <c r="G5" i="5"/>
  <c r="A5" i="5"/>
  <c r="A1" i="5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03" i="4"/>
  <c r="F304" i="4"/>
  <c r="F305" i="4"/>
  <c r="F306" i="4"/>
  <c r="F307" i="4"/>
  <c r="F302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F77" i="6"/>
  <c r="F78" i="6" s="1"/>
  <c r="F79" i="6" s="1"/>
  <c r="B77" i="6"/>
  <c r="B78" i="6" s="1"/>
  <c r="B79" i="6" s="1"/>
  <c r="F70" i="6"/>
  <c r="F71" i="6" s="1"/>
  <c r="F72" i="6" s="1"/>
  <c r="B70" i="6"/>
  <c r="B71" i="6" s="1"/>
  <c r="B72" i="6" s="1"/>
  <c r="F63" i="6"/>
  <c r="F64" i="6" s="1"/>
  <c r="F65" i="6" s="1"/>
  <c r="B63" i="6"/>
  <c r="B64" i="6" s="1"/>
  <c r="B65" i="6" s="1"/>
  <c r="F56" i="6"/>
  <c r="F57" i="6" s="1"/>
  <c r="F58" i="6" s="1"/>
  <c r="B56" i="6"/>
  <c r="B57" i="6" s="1"/>
  <c r="B58" i="6" s="1"/>
  <c r="F49" i="6"/>
  <c r="F50" i="6" s="1"/>
  <c r="F51" i="6" s="1"/>
  <c r="B50" i="6"/>
  <c r="B51" i="6" s="1"/>
  <c r="F42" i="6"/>
  <c r="F43" i="6" s="1"/>
  <c r="F44" i="6" s="1"/>
  <c r="B42" i="6"/>
  <c r="B43" i="6" s="1"/>
  <c r="B44" i="6" s="1"/>
  <c r="I8" i="5" s="1"/>
  <c r="F28" i="6"/>
  <c r="F29" i="6" s="1"/>
  <c r="F30" i="6" s="1"/>
  <c r="B28" i="6"/>
  <c r="B29" i="6" s="1"/>
  <c r="B30" i="6" s="1"/>
  <c r="F21" i="6"/>
  <c r="F22" i="6" s="1"/>
  <c r="F23" i="6" s="1"/>
  <c r="B21" i="6"/>
  <c r="B22" i="6" s="1"/>
  <c r="B23" i="6" s="1"/>
  <c r="B14" i="6"/>
  <c r="B15" i="6" s="1"/>
  <c r="F7" i="6"/>
  <c r="F8" i="6" s="1"/>
  <c r="F9" i="6" s="1"/>
  <c r="B7" i="6"/>
  <c r="B8" i="6" s="1"/>
  <c r="B9" i="6" s="1"/>
  <c r="B16" i="6" l="1"/>
  <c r="F13" i="6"/>
  <c r="F14" i="6" s="1"/>
  <c r="F16" i="6" s="1"/>
  <c r="AP14" i="5"/>
  <c r="AP13" i="5"/>
  <c r="AP16" i="5"/>
  <c r="G13" i="5"/>
  <c r="I7" i="5"/>
  <c r="I6" i="5"/>
  <c r="D12" i="5"/>
  <c r="C12" i="5"/>
  <c r="C20" i="5"/>
  <c r="C14" i="5"/>
  <c r="C19" i="5"/>
  <c r="C16" i="5"/>
  <c r="C17" i="5"/>
  <c r="B17" i="5"/>
  <c r="B15" i="5"/>
  <c r="B13" i="5"/>
  <c r="C11" i="5"/>
  <c r="B21" i="5"/>
  <c r="B19" i="5"/>
  <c r="D11" i="5"/>
  <c r="E21" i="5"/>
  <c r="E20" i="5"/>
  <c r="E19" i="5"/>
  <c r="E18" i="5"/>
  <c r="E17" i="5"/>
  <c r="E16" i="5"/>
  <c r="E15" i="5"/>
  <c r="E14" i="5"/>
  <c r="E13" i="5"/>
  <c r="E12" i="5"/>
  <c r="C21" i="5"/>
  <c r="C18" i="5"/>
  <c r="C15" i="5"/>
  <c r="C13" i="5"/>
  <c r="B16" i="5"/>
  <c r="B14" i="5"/>
  <c r="B12" i="5"/>
  <c r="B11" i="5"/>
  <c r="B20" i="5"/>
  <c r="B18" i="5"/>
  <c r="E11" i="5"/>
  <c r="D21" i="5"/>
  <c r="D20" i="5"/>
  <c r="D19" i="5"/>
  <c r="D18" i="5"/>
  <c r="D17" i="5"/>
  <c r="D16" i="5"/>
  <c r="D15" i="5"/>
  <c r="D14" i="5"/>
  <c r="D13" i="5"/>
  <c r="L17" i="5"/>
  <c r="G17" i="5" s="1"/>
  <c r="L12" i="5"/>
  <c r="G12" i="5" s="1"/>
  <c r="AP55" i="5"/>
  <c r="AP25" i="5"/>
  <c r="AP52" i="5"/>
  <c r="AP33" i="5"/>
  <c r="AP57" i="5"/>
  <c r="AP49" i="5"/>
  <c r="AP30" i="5"/>
  <c r="AP54" i="5"/>
  <c r="AP43" i="5"/>
  <c r="AP45" i="5"/>
  <c r="AP37" i="5"/>
  <c r="AP18" i="5"/>
  <c r="AP62" i="5"/>
  <c r="AP40" i="5"/>
  <c r="AP64" i="5"/>
  <c r="AP26" i="5"/>
  <c r="AP21" i="5"/>
  <c r="AP59" i="5"/>
  <c r="AP61" i="5"/>
  <c r="AP42" i="5"/>
  <c r="AP23" i="5"/>
  <c r="AP35" i="5"/>
  <c r="J64" i="1"/>
  <c r="J66" i="1"/>
  <c r="J63" i="1"/>
  <c r="J7" i="1"/>
  <c r="P64" i="1" l="1"/>
  <c r="P65" i="1"/>
  <c r="P66" i="1"/>
  <c r="D329" i="4"/>
  <c r="D315" i="4"/>
  <c r="D316" i="4"/>
  <c r="D331" i="4"/>
  <c r="P63" i="1"/>
  <c r="D330" i="4"/>
  <c r="K64" i="1"/>
  <c r="K66" i="1"/>
  <c r="K63" i="1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7" i="4"/>
  <c r="D318" i="4"/>
  <c r="D319" i="4"/>
  <c r="D320" i="4"/>
  <c r="D321" i="4"/>
  <c r="D322" i="4"/>
  <c r="D323" i="4"/>
  <c r="D324" i="4"/>
  <c r="D325" i="4"/>
  <c r="D326" i="4"/>
  <c r="D328" i="4"/>
  <c r="D332" i="4"/>
  <c r="D333" i="4"/>
  <c r="D334" i="4"/>
  <c r="F68" i="1"/>
  <c r="G68" i="1"/>
  <c r="H68" i="1"/>
  <c r="I68" i="1"/>
  <c r="D68" i="1"/>
  <c r="F60" i="1"/>
  <c r="G60" i="1"/>
  <c r="H60" i="1"/>
  <c r="I60" i="1"/>
  <c r="D60" i="1"/>
  <c r="P30" i="1"/>
  <c r="P9" i="1" l="1"/>
  <c r="P36" i="1"/>
  <c r="K16" i="1"/>
  <c r="K24" i="1"/>
  <c r="K28" i="1"/>
  <c r="K36" i="1"/>
  <c r="K40" i="1"/>
  <c r="K7" i="1"/>
  <c r="K21" i="1"/>
  <c r="K29" i="1"/>
  <c r="P34" i="1"/>
  <c r="K35" i="1"/>
  <c r="K8" i="1"/>
  <c r="K10" i="1"/>
  <c r="K12" i="1"/>
  <c r="K14" i="1"/>
  <c r="K18" i="1"/>
  <c r="K20" i="1"/>
  <c r="K22" i="1"/>
  <c r="K26" i="1"/>
  <c r="K30" i="1"/>
  <c r="K32" i="1"/>
  <c r="K34" i="1"/>
  <c r="K38" i="1"/>
  <c r="K42" i="1"/>
  <c r="K44" i="1"/>
  <c r="K46" i="1"/>
  <c r="K48" i="1"/>
  <c r="K50" i="1"/>
  <c r="K52" i="1"/>
  <c r="K54" i="1"/>
  <c r="K56" i="1"/>
  <c r="K58" i="1"/>
  <c r="P58" i="1"/>
  <c r="P59" i="1"/>
  <c r="P54" i="1"/>
  <c r="P56" i="1"/>
  <c r="P42" i="1"/>
  <c r="P44" i="1"/>
  <c r="P46" i="1"/>
  <c r="P48" i="1"/>
  <c r="P50" i="1"/>
  <c r="P52" i="1"/>
  <c r="K9" i="1"/>
  <c r="K11" i="1"/>
  <c r="K13" i="1"/>
  <c r="K15" i="1"/>
  <c r="K17" i="1"/>
  <c r="K19" i="1"/>
  <c r="K23" i="1"/>
  <c r="K25" i="1"/>
  <c r="K27" i="1"/>
  <c r="K31" i="1"/>
  <c r="K33" i="1"/>
  <c r="K37" i="1"/>
  <c r="K39" i="1"/>
  <c r="K41" i="1"/>
  <c r="K43" i="1"/>
  <c r="K45" i="1"/>
  <c r="K47" i="1"/>
  <c r="K49" i="1"/>
  <c r="K51" i="1"/>
  <c r="K53" i="1"/>
  <c r="K55" i="1"/>
  <c r="K57" i="1"/>
  <c r="K59" i="1"/>
  <c r="P53" i="1"/>
  <c r="P55" i="1"/>
  <c r="P57" i="1"/>
  <c r="P43" i="1"/>
  <c r="P45" i="1"/>
  <c r="P47" i="1"/>
  <c r="P49" i="1"/>
  <c r="P51" i="1"/>
  <c r="P21" i="1"/>
  <c r="P17" i="1"/>
  <c r="P10" i="1"/>
  <c r="P7" i="1"/>
  <c r="P20" i="1"/>
  <c r="P38" i="1"/>
  <c r="P35" i="1"/>
  <c r="P33" i="1"/>
  <c r="P31" i="1"/>
  <c r="P28" i="1"/>
  <c r="P26" i="1"/>
  <c r="P24" i="1"/>
  <c r="P22" i="1"/>
  <c r="P15" i="1"/>
  <c r="P13" i="1"/>
  <c r="P11" i="1"/>
  <c r="P8" i="1"/>
  <c r="P39" i="1"/>
  <c r="P41" i="1"/>
  <c r="P37" i="1"/>
  <c r="P32" i="1"/>
  <c r="P29" i="1"/>
  <c r="P27" i="1"/>
  <c r="P25" i="1"/>
  <c r="P23" i="1"/>
  <c r="P19" i="1"/>
  <c r="P16" i="1"/>
  <c r="P14" i="1"/>
  <c r="P12" i="1"/>
  <c r="P40" i="1"/>
</calcChain>
</file>

<file path=xl/sharedStrings.xml><?xml version="1.0" encoding="utf-8"?>
<sst xmlns="http://schemas.openxmlformats.org/spreadsheetml/2006/main" count="1822" uniqueCount="260">
  <si>
    <t>Tynowski</t>
  </si>
  <si>
    <t>Charles</t>
  </si>
  <si>
    <t>Oppliger</t>
  </si>
  <si>
    <t>Hervé</t>
  </si>
  <si>
    <t>Fabien</t>
  </si>
  <si>
    <t>Lucien</t>
  </si>
  <si>
    <t>Blaise</t>
  </si>
  <si>
    <t>Raymond</t>
  </si>
  <si>
    <t>Pellaton</t>
  </si>
  <si>
    <t>Daniel</t>
  </si>
  <si>
    <t>Matthey</t>
  </si>
  <si>
    <t>Pierre</t>
  </si>
  <si>
    <t>Jean-Louis</t>
  </si>
  <si>
    <t>Jeanneret</t>
  </si>
  <si>
    <t>Louis</t>
  </si>
  <si>
    <t>Reichen</t>
  </si>
  <si>
    <t>Sylvain</t>
  </si>
  <si>
    <t>Monnier</t>
  </si>
  <si>
    <t>Christian</t>
  </si>
  <si>
    <t>Cassi</t>
  </si>
  <si>
    <t>Alain</t>
  </si>
  <si>
    <t>Yves</t>
  </si>
  <si>
    <t>Roland</t>
  </si>
  <si>
    <t>Vuagneux</t>
  </si>
  <si>
    <t>Kiepfer</t>
  </si>
  <si>
    <t>Marcel</t>
  </si>
  <si>
    <t>Blaser</t>
  </si>
  <si>
    <t>Jean-Pierre</t>
  </si>
  <si>
    <t>Dubois</t>
  </si>
  <si>
    <t>Georges</t>
  </si>
  <si>
    <t>Dick</t>
  </si>
  <si>
    <t>Pierre-Alain</t>
  </si>
  <si>
    <t>Morthier</t>
  </si>
  <si>
    <t>Claude</t>
  </si>
  <si>
    <t>Cuche</t>
  </si>
  <si>
    <t>Le Locle</t>
  </si>
  <si>
    <t>Général</t>
  </si>
  <si>
    <t>L'Epi</t>
  </si>
  <si>
    <t>La Chaux-de-Fonds</t>
  </si>
  <si>
    <t>Manches</t>
  </si>
  <si>
    <t>Wäfler</t>
  </si>
  <si>
    <t>Frutiger</t>
  </si>
  <si>
    <t>Bertrand</t>
  </si>
  <si>
    <t>Geiser</t>
  </si>
  <si>
    <t>Willy</t>
  </si>
  <si>
    <t>Aeberli</t>
  </si>
  <si>
    <t>Sarah</t>
  </si>
  <si>
    <t>Claude-Alain</t>
  </si>
  <si>
    <t>Favre</t>
  </si>
  <si>
    <t>Rollat</t>
  </si>
  <si>
    <t>Classement général individuel</t>
  </si>
  <si>
    <t>Classement général par équipe</t>
  </si>
  <si>
    <t>Mores</t>
  </si>
  <si>
    <t>Classement par équipe</t>
  </si>
  <si>
    <t>Bourquin</t>
  </si>
  <si>
    <t>Association intercantonale 
des joueurs de boules
Grand Jeu Neuchâtelois</t>
  </si>
  <si>
    <t>Chassot</t>
  </si>
  <si>
    <t>mettre votre
club en évidence</t>
  </si>
  <si>
    <t>Challenge IMPARTIAL HIVER</t>
  </si>
  <si>
    <t>Jeu :</t>
  </si>
  <si>
    <t>La  Vue-des-Alpes</t>
  </si>
  <si>
    <t>Marquage</t>
  </si>
  <si>
    <t>Lundi</t>
  </si>
  <si>
    <t>La Vue-des-Alpes</t>
  </si>
  <si>
    <t>Mardi</t>
  </si>
  <si>
    <t>Mercredi</t>
  </si>
  <si>
    <t>Jeudi</t>
  </si>
  <si>
    <t>COUPE SUISSE</t>
  </si>
  <si>
    <t>La  Chaux-de-Fonds</t>
  </si>
  <si>
    <t>Les 16 meilleurs sont qualifiés et jouent le Tour Final dès 13h°°</t>
  </si>
  <si>
    <t>Samedi</t>
  </si>
  <si>
    <t>Challenge 60ème</t>
  </si>
  <si>
    <t>Les N° de téléphone des Responsables des Jeux</t>
  </si>
  <si>
    <t>Toutes les compétitions, 
sauf la Coupe Suisse,
5.-- le requillage</t>
  </si>
  <si>
    <t>Les feuilles des résultats des compétitions sont à déposer le jeudi soir chez :
C. Monnier, 
Rue des Marais 46
La Chaux-de-Fonds</t>
  </si>
  <si>
    <t xml:space="preserve">Blaise MORES  </t>
  </si>
  <si>
    <t>079 704 08 91</t>
  </si>
  <si>
    <t xml:space="preserve">Georges DUBOIS  </t>
  </si>
  <si>
    <t>079 635 45 95</t>
  </si>
  <si>
    <t>Championnat 1ère manche</t>
  </si>
  <si>
    <t>Championnat 2ème manche</t>
  </si>
  <si>
    <t>Championnat 3ème manche</t>
  </si>
  <si>
    <t>Championnat 4ème manche</t>
  </si>
  <si>
    <t>Championnat 5ème manche</t>
  </si>
  <si>
    <t>L'Erguel</t>
  </si>
  <si>
    <t>Organisation</t>
  </si>
  <si>
    <t>Les_Clubs</t>
  </si>
  <si>
    <t>Les_Jeux</t>
  </si>
  <si>
    <t>Les_compétitions</t>
  </si>
  <si>
    <t>CLUB</t>
  </si>
  <si>
    <t>Challenge IMPARTIAL ÉTÉ</t>
  </si>
  <si>
    <t>Nom</t>
  </si>
  <si>
    <t>Prenom</t>
  </si>
  <si>
    <t>NP</t>
  </si>
  <si>
    <t>Gerber</t>
  </si>
  <si>
    <t>Michel</t>
  </si>
  <si>
    <t>Evologia</t>
  </si>
  <si>
    <t>Bart</t>
  </si>
  <si>
    <t>Bühler</t>
  </si>
  <si>
    <t>Vuillème</t>
  </si>
  <si>
    <t>Rossier</t>
  </si>
  <si>
    <t>Yves-Alain</t>
  </si>
  <si>
    <t>Rindlisbascher</t>
  </si>
  <si>
    <t>Heinz</t>
  </si>
  <si>
    <t>RindlisbascherHeinz</t>
  </si>
  <si>
    <t>Voirol</t>
  </si>
  <si>
    <t>Haussener</t>
  </si>
  <si>
    <t>Philippe</t>
  </si>
  <si>
    <t>La Chaux-de-Fonds, le 18 octobre 2014, CM/DP</t>
  </si>
  <si>
    <t>Champion de jeu</t>
  </si>
  <si>
    <t>Championnat 6ème manche</t>
  </si>
  <si>
    <t>Remise des prix</t>
  </si>
  <si>
    <t>Week-end</t>
  </si>
  <si>
    <t>Vauquilles</t>
  </si>
  <si>
    <t>Daniel PELLATON</t>
  </si>
  <si>
    <t>079 675 72 71</t>
  </si>
  <si>
    <t>NomPrenom</t>
  </si>
  <si>
    <t>§</t>
  </si>
  <si>
    <t>ClubNom</t>
  </si>
  <si>
    <t>ClubNo</t>
  </si>
  <si>
    <t xml:space="preserve">Jeu : </t>
  </si>
  <si>
    <t xml:space="preserve">Semaine du  </t>
  </si>
  <si>
    <t>Joueur</t>
  </si>
  <si>
    <t>Biffé 1</t>
  </si>
  <si>
    <t>Biffé 2</t>
  </si>
  <si>
    <t>Total résultat</t>
  </si>
  <si>
    <t>Aeberli Sarah</t>
  </si>
  <si>
    <t>Bart Fabien</t>
  </si>
  <si>
    <t>Cuche Roland</t>
  </si>
  <si>
    <t>Bourquin Willy</t>
  </si>
  <si>
    <t>Geiser Willy</t>
  </si>
  <si>
    <t>Oppliger Hervé</t>
  </si>
  <si>
    <t>Club Nom</t>
  </si>
  <si>
    <t>Club No</t>
  </si>
  <si>
    <t>P1</t>
  </si>
  <si>
    <t>P2</t>
  </si>
  <si>
    <t>P3</t>
  </si>
  <si>
    <t>P4</t>
  </si>
  <si>
    <t>Total</t>
  </si>
  <si>
    <t>Gerber Michel</t>
  </si>
  <si>
    <t>Prénom</t>
  </si>
  <si>
    <t>Oppliger Sylvain</t>
  </si>
  <si>
    <t>Nom dupl</t>
  </si>
  <si>
    <t>Prénom dupl</t>
  </si>
  <si>
    <t>Equipe</t>
  </si>
  <si>
    <t>Classement individuel de 
la manche de :</t>
  </si>
  <si>
    <t>Résultats individuels</t>
  </si>
  <si>
    <t>Résultats équipes</t>
  </si>
  <si>
    <t>Biffé 1
manuel</t>
  </si>
  <si>
    <t>Total
calculé</t>
  </si>
  <si>
    <t>Total
manuel</t>
  </si>
  <si>
    <t>Total manuel
calculé</t>
  </si>
  <si>
    <t/>
  </si>
  <si>
    <t>Non modifiable</t>
  </si>
  <si>
    <t>Couleur</t>
  </si>
  <si>
    <t>Copie_Les_Clubs</t>
  </si>
  <si>
    <t>bleu</t>
  </si>
  <si>
    <t>vert</t>
  </si>
  <si>
    <t>brun</t>
  </si>
  <si>
    <t>jaune</t>
  </si>
  <si>
    <t>rouge (réserve)</t>
  </si>
  <si>
    <t>Equipes</t>
  </si>
  <si>
    <t>N°</t>
  </si>
  <si>
    <t>Equipe_N°</t>
  </si>
  <si>
    <t>Rue</t>
  </si>
  <si>
    <t>NPA</t>
  </si>
  <si>
    <t>Ville</t>
  </si>
  <si>
    <t>Tél</t>
  </si>
  <si>
    <t>Courriel</t>
  </si>
  <si>
    <t>La Sagne Eglise 145a</t>
  </si>
  <si>
    <t>La Sagne</t>
  </si>
  <si>
    <t>+41796958609</t>
  </si>
  <si>
    <t>Les Vieux-Prés</t>
  </si>
  <si>
    <t>+41328532414</t>
  </si>
  <si>
    <t>Rue du Parc 11</t>
  </si>
  <si>
    <t>+41794713615
+41329131250</t>
  </si>
  <si>
    <t>rbuhler@hispeed.ch</t>
  </si>
  <si>
    <t>+41774520866
+41329688312</t>
  </si>
  <si>
    <t>Rue Frédéric-Soguel</t>
  </si>
  <si>
    <t>Cernier</t>
  </si>
  <si>
    <t>+41794011093
+41328532139</t>
  </si>
  <si>
    <t>+41796112760
+41329681796</t>
  </si>
  <si>
    <t>mkipfer@hispeed.ch</t>
  </si>
  <si>
    <t>+41793489512</t>
  </si>
  <si>
    <t>+41797040891
+41329267877</t>
  </si>
  <si>
    <t>+41796757271
+41328520443</t>
  </si>
  <si>
    <t>daniel@pellaton.ch</t>
  </si>
  <si>
    <t>+41797680522
+41329685392</t>
  </si>
  <si>
    <t>+41329314702</t>
  </si>
  <si>
    <t>lucien.tynowski@ne.ch</t>
  </si>
  <si>
    <t>+41794881660
+41329688369</t>
  </si>
  <si>
    <t>Les Foulets 7</t>
  </si>
  <si>
    <t>+41774229744
+41329136443</t>
  </si>
  <si>
    <t>+41329260279</t>
  </si>
  <si>
    <t>Rue de la Croix-Fédérale 48</t>
  </si>
  <si>
    <t>+41329132040</t>
  </si>
  <si>
    <t>les Bulles 18</t>
  </si>
  <si>
    <t>+41329681245</t>
  </si>
  <si>
    <t>Fontainemelon</t>
  </si>
  <si>
    <t>+41328536931</t>
  </si>
  <si>
    <t>Les Hauts-Geneveys NE</t>
  </si>
  <si>
    <t>* 032 853 55 89</t>
  </si>
  <si>
    <t>* 032 853 27 40</t>
  </si>
  <si>
    <t>+41329134030</t>
  </si>
  <si>
    <t>+41328531365</t>
  </si>
  <si>
    <t>Rue du St-Gothard 34</t>
  </si>
  <si>
    <t>+419269226</t>
  </si>
  <si>
    <t>Rue de la Promenade 14</t>
  </si>
  <si>
    <t>+41792779270
+41328536368</t>
  </si>
  <si>
    <t>Rue des Bouleaux 1</t>
  </si>
  <si>
    <t>Rue du Marais 46</t>
  </si>
  <si>
    <t>+41793784349
+41329681347</t>
  </si>
  <si>
    <t>+41328534630</t>
  </si>
  <si>
    <t>Le Crêt du Châble 7</t>
  </si>
  <si>
    <t>Villiers</t>
  </si>
  <si>
    <t>+41328534052</t>
  </si>
  <si>
    <t>+41794791816</t>
  </si>
  <si>
    <t>+41329684491</t>
  </si>
  <si>
    <t>Chemin de la Pépinière 1</t>
  </si>
  <si>
    <t>Fontaines</t>
  </si>
  <si>
    <t>+41328536935
+41792576281</t>
  </si>
  <si>
    <t>Route de la Croix 34</t>
  </si>
  <si>
    <t>Chabrey</t>
  </si>
  <si>
    <t>+41328532179</t>
  </si>
  <si>
    <t>41329132256</t>
  </si>
  <si>
    <t>+41329144618</t>
  </si>
  <si>
    <t>+41328535225</t>
  </si>
  <si>
    <t>csmonnier@bluewin.ch</t>
  </si>
  <si>
    <t>ferblanteriematthey@bluewin.ch</t>
  </si>
  <si>
    <t>alainvero@gmail.com</t>
  </si>
  <si>
    <t>sylvano73@hotmail.com</t>
  </si>
  <si>
    <t>yarossier@bluewin.ch</t>
  </si>
  <si>
    <t>Rue des Champs 6</t>
  </si>
  <si>
    <t>Rue de la Charrière 42</t>
  </si>
  <si>
    <t>Rue du Locle 32</t>
  </si>
  <si>
    <t>Rue du Crêt 2</t>
  </si>
  <si>
    <t>Rue Charles-Humbert 8</t>
  </si>
  <si>
    <t>Rue de la Chapelle 8</t>
  </si>
  <si>
    <t>Rue Monique-St-Hélier 7</t>
  </si>
  <si>
    <t>Rue Jardinière 113</t>
  </si>
  <si>
    <t>Rue des Terraux 41</t>
  </si>
  <si>
    <t>Avenue Robert 39</t>
  </si>
  <si>
    <t>Avenue Robert 41</t>
  </si>
  <si>
    <t>Les Vieux-Prés 2</t>
  </si>
  <si>
    <t>Les Vieux-Prés 3</t>
  </si>
  <si>
    <t>Chemin du Mont d'Amin 2</t>
  </si>
  <si>
    <t>Chemin des Sorbiers 21</t>
  </si>
  <si>
    <t>Rue des Pierres Grises 17</t>
  </si>
  <si>
    <t>Boulevard des Endroits 42</t>
  </si>
  <si>
    <t>La Biche</t>
  </si>
  <si>
    <t>Rindlisbacher</t>
  </si>
  <si>
    <t>Entraînements</t>
  </si>
  <si>
    <t>GRAND JEU NEUCHATELOIS</t>
  </si>
  <si>
    <t xml:space="preserve">Lucien TYNOWSKI </t>
  </si>
  <si>
    <t>032 931 47 02</t>
  </si>
  <si>
    <t>octobre</t>
  </si>
  <si>
    <t>Claude-Alain Vuillème</t>
  </si>
  <si>
    <t>079 448 43 01</t>
  </si>
  <si>
    <t>28+29+30</t>
  </si>
  <si>
    <r>
      <rPr>
        <b/>
        <sz val="11"/>
        <color rgb="FFFF0000"/>
        <rFont val="Arial"/>
        <family val="2"/>
      </rPr>
      <t>vendredi</t>
    </r>
    <r>
      <rPr>
        <sz val="10"/>
        <rFont val="Arial"/>
        <family val="2"/>
      </rPr>
      <t xml:space="preserve"> 25 novembre 2016 à 19h30 précise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</si>
</sst>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"/>
    <numFmt numFmtId="165" formatCode="#"/>
    <numFmt numFmtId="166" formatCode="#.#####"/>
    <numFmt numFmtId="167" formatCode="###"/>
  </numFmts>
  <fonts count="36" x14ac:knownFonts="1">
    <font>
      <sz val="10"/>
      <name val="Arial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sz val="9.5"/>
      <name val="Century Gothic"/>
      <family val="2"/>
    </font>
    <font>
      <sz val="9.5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0"/>
      <color indexed="9"/>
      <name val="Century Gothic"/>
      <family val="2"/>
    </font>
    <font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9.5"/>
      <color indexed="9"/>
      <name val="Century Gothic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8"/>
      <color rgb="FFFF0000"/>
      <name val="Century Gothic"/>
      <family val="2"/>
    </font>
    <font>
      <sz val="10"/>
      <color rgb="FFFF0000"/>
      <name val="Century Gothic"/>
      <family val="2"/>
    </font>
    <font>
      <sz val="12"/>
      <color rgb="FFFF0000"/>
      <name val="Century Gothic"/>
      <family val="2"/>
    </font>
    <font>
      <sz val="9.5"/>
      <color rgb="FFFF0000"/>
      <name val="Century Gothic"/>
      <family val="2"/>
    </font>
    <font>
      <i/>
      <sz val="10"/>
      <color rgb="FFFF0000"/>
      <name val="Century Gothic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1"/>
      <name val="Arial Narrow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Dot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indent="1"/>
    </xf>
    <xf numFmtId="0" fontId="6" fillId="0" borderId="2" xfId="0" applyFont="1" applyFill="1" applyBorder="1"/>
    <xf numFmtId="0" fontId="7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Border="1"/>
    <xf numFmtId="1" fontId="5" fillId="0" borderId="0" xfId="0" applyNumberFormat="1" applyFont="1" applyFill="1" applyBorder="1"/>
    <xf numFmtId="0" fontId="7" fillId="0" borderId="0" xfId="0" applyFont="1" applyBorder="1"/>
    <xf numFmtId="1" fontId="6" fillId="0" borderId="3" xfId="0" applyNumberFormat="1" applyFont="1" applyFill="1" applyBorder="1"/>
    <xf numFmtId="0" fontId="10" fillId="0" borderId="0" xfId="0" applyFont="1" applyAlignment="1">
      <alignment wrapText="1"/>
    </xf>
    <xf numFmtId="0" fontId="13" fillId="0" borderId="0" xfId="0" applyFont="1"/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left" indent="2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15" fillId="0" borderId="0" xfId="0" applyFont="1" applyAlignment="1">
      <alignment horizontal="left" indent="2"/>
    </xf>
    <xf numFmtId="14" fontId="15" fillId="0" borderId="0" xfId="0" applyNumberFormat="1" applyFont="1" applyAlignment="1">
      <alignment horizontal="left" indent="1"/>
    </xf>
    <xf numFmtId="0" fontId="15" fillId="0" borderId="0" xfId="0" quotePrefix="1" applyFont="1" applyAlignment="1">
      <alignment horizontal="left"/>
    </xf>
    <xf numFmtId="1" fontId="6" fillId="0" borderId="2" xfId="0" applyNumberFormat="1" applyFont="1" applyFill="1" applyBorder="1"/>
    <xf numFmtId="0" fontId="0" fillId="0" borderId="2" xfId="0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6" fillId="0" borderId="1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 indent="1"/>
    </xf>
    <xf numFmtId="1" fontId="16" fillId="0" borderId="0" xfId="0" applyNumberFormat="1" applyFont="1" applyAlignment="1">
      <alignment horizontal="right"/>
    </xf>
    <xf numFmtId="1" fontId="19" fillId="0" borderId="0" xfId="0" applyNumberFormat="1" applyFont="1" applyFill="1" applyBorder="1"/>
    <xf numFmtId="0" fontId="18" fillId="0" borderId="0" xfId="0" applyFont="1"/>
    <xf numFmtId="0" fontId="16" fillId="0" borderId="0" xfId="0" applyFont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/>
    <xf numFmtId="1" fontId="5" fillId="0" borderId="16" xfId="0" applyNumberFormat="1" applyFont="1" applyFill="1" applyBorder="1" applyAlignment="1">
      <alignment horizontal="center"/>
    </xf>
    <xf numFmtId="1" fontId="6" fillId="0" borderId="18" xfId="0" applyNumberFormat="1" applyFont="1" applyFill="1" applyBorder="1"/>
    <xf numFmtId="1" fontId="5" fillId="0" borderId="2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/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6" fillId="0" borderId="23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24" xfId="0" applyFont="1" applyFill="1" applyBorder="1"/>
    <xf numFmtId="0" fontId="6" fillId="0" borderId="15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6" xfId="0" applyFont="1" applyFill="1" applyBorder="1"/>
    <xf numFmtId="0" fontId="6" fillId="0" borderId="0" xfId="0" applyFont="1" applyFill="1" applyBorder="1" applyAlignment="1">
      <alignment horizontal="right"/>
    </xf>
    <xf numFmtId="1" fontId="5" fillId="0" borderId="3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5" fillId="0" borderId="0" xfId="0" applyFont="1" applyFill="1" applyBorder="1" applyAlignment="1"/>
    <xf numFmtId="0" fontId="1" fillId="0" borderId="0" xfId="0" applyFont="1" applyAlignment="1"/>
    <xf numFmtId="0" fontId="1" fillId="0" borderId="27" xfId="0" applyFont="1" applyFill="1" applyBorder="1" applyAlignment="1">
      <alignment horizontal="left" indent="1"/>
    </xf>
    <xf numFmtId="0" fontId="1" fillId="0" borderId="13" xfId="0" applyFont="1" applyFill="1" applyBorder="1"/>
    <xf numFmtId="1" fontId="1" fillId="0" borderId="28" xfId="0" applyNumberFormat="1" applyFont="1" applyFill="1" applyBorder="1"/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13" fillId="0" borderId="0" xfId="0" applyFont="1" applyFill="1"/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26" xfId="0" applyBorder="1"/>
    <xf numFmtId="0" fontId="0" fillId="0" borderId="22" xfId="0" applyBorder="1"/>
    <xf numFmtId="1" fontId="6" fillId="0" borderId="8" xfId="0" applyNumberFormat="1" applyFont="1" applyFill="1" applyBorder="1" applyProtection="1">
      <protection hidden="1"/>
    </xf>
    <xf numFmtId="0" fontId="12" fillId="0" borderId="38" xfId="0" applyFont="1" applyBorder="1" applyProtection="1">
      <protection hidden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14" fontId="22" fillId="0" borderId="0" xfId="0" applyNumberFormat="1" applyFont="1"/>
    <xf numFmtId="0" fontId="21" fillId="0" borderId="42" xfId="0" applyFont="1" applyBorder="1"/>
    <xf numFmtId="0" fontId="21" fillId="0" borderId="43" xfId="0" applyFon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21" fillId="0" borderId="46" xfId="0" applyFont="1" applyBorder="1"/>
    <xf numFmtId="0" fontId="0" fillId="0" borderId="47" xfId="0" applyBorder="1"/>
    <xf numFmtId="0" fontId="0" fillId="0" borderId="48" xfId="0" applyBorder="1"/>
    <xf numFmtId="0" fontId="21" fillId="0" borderId="2" xfId="0" applyFont="1" applyBorder="1"/>
    <xf numFmtId="0" fontId="21" fillId="0" borderId="0" xfId="0" applyFont="1" applyFill="1" applyBorder="1"/>
    <xf numFmtId="164" fontId="21" fillId="0" borderId="0" xfId="0" applyNumberFormat="1" applyFont="1"/>
    <xf numFmtId="164" fontId="0" fillId="0" borderId="0" xfId="0" applyNumberFormat="1"/>
    <xf numFmtId="0" fontId="0" fillId="0" borderId="0" xfId="0" applyProtection="1">
      <protection hidden="1"/>
    </xf>
    <xf numFmtId="0" fontId="0" fillId="0" borderId="50" xfId="0" applyBorder="1"/>
    <xf numFmtId="0" fontId="0" fillId="0" borderId="20" xfId="0" applyBorder="1"/>
    <xf numFmtId="0" fontId="0" fillId="0" borderId="49" xfId="0" applyBorder="1"/>
    <xf numFmtId="0" fontId="0" fillId="0" borderId="51" xfId="0" applyBorder="1"/>
    <xf numFmtId="0" fontId="7" fillId="0" borderId="0" xfId="0" applyFont="1" applyAlignment="1">
      <alignment horizontal="center"/>
    </xf>
    <xf numFmtId="1" fontId="21" fillId="0" borderId="2" xfId="0" applyNumberFormat="1" applyFont="1" applyBorder="1"/>
    <xf numFmtId="0" fontId="21" fillId="0" borderId="43" xfId="0" applyFont="1" applyBorder="1" applyAlignment="1">
      <alignment wrapText="1"/>
    </xf>
    <xf numFmtId="165" fontId="21" fillId="0" borderId="43" xfId="0" applyNumberFormat="1" applyFont="1" applyBorder="1" applyAlignment="1" applyProtection="1">
      <alignment wrapText="1"/>
      <protection hidden="1"/>
    </xf>
    <xf numFmtId="166" fontId="21" fillId="0" borderId="2" xfId="0" applyNumberFormat="1" applyFont="1" applyBorder="1" applyProtection="1">
      <protection hidden="1"/>
    </xf>
    <xf numFmtId="165" fontId="21" fillId="0" borderId="43" xfId="0" applyNumberFormat="1" applyFont="1" applyBorder="1" applyProtection="1">
      <protection hidden="1"/>
    </xf>
    <xf numFmtId="165" fontId="0" fillId="0" borderId="2" xfId="0" applyNumberFormat="1" applyBorder="1" applyProtection="1">
      <protection hidden="1"/>
    </xf>
    <xf numFmtId="167" fontId="0" fillId="0" borderId="2" xfId="0" applyNumberFormat="1" applyBorder="1" applyProtection="1">
      <protection hidden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0" fillId="0" borderId="0" xfId="0" applyFont="1" applyProtection="1">
      <protection hidden="1"/>
    </xf>
    <xf numFmtId="0" fontId="12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7" fillId="0" borderId="8" xfId="0" applyNumberFormat="1" applyFont="1" applyFill="1" applyBorder="1"/>
    <xf numFmtId="1" fontId="7" fillId="0" borderId="9" xfId="0" applyNumberFormat="1" applyFont="1" applyFill="1" applyBorder="1"/>
    <xf numFmtId="1" fontId="1" fillId="0" borderId="54" xfId="0" applyNumberFormat="1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 textRotation="90"/>
    </xf>
    <xf numFmtId="0" fontId="23" fillId="0" borderId="57" xfId="0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/>
    <xf numFmtId="0" fontId="2" fillId="0" borderId="30" xfId="0" applyFont="1" applyBorder="1"/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29" xfId="0" applyFont="1" applyBorder="1"/>
    <xf numFmtId="0" fontId="7" fillId="0" borderId="27" xfId="0" applyFont="1" applyFill="1" applyBorder="1" applyAlignment="1">
      <alignment horizontal="left" indent="1"/>
    </xf>
    <xf numFmtId="0" fontId="7" fillId="0" borderId="13" xfId="0" applyFont="1" applyFill="1" applyBorder="1"/>
    <xf numFmtId="0" fontId="6" fillId="0" borderId="5" xfId="0" applyFont="1" applyFill="1" applyBorder="1" applyAlignment="1">
      <alignment horizontal="left" indent="1"/>
    </xf>
    <xf numFmtId="0" fontId="6" fillId="0" borderId="6" xfId="0" applyFont="1" applyFill="1" applyBorder="1"/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 applyBorder="1"/>
    <xf numFmtId="0" fontId="27" fillId="0" borderId="0" xfId="0" applyFont="1" applyBorder="1"/>
    <xf numFmtId="0" fontId="29" fillId="0" borderId="0" xfId="0" applyFont="1"/>
    <xf numFmtId="0" fontId="6" fillId="0" borderId="0" xfId="0" applyFont="1" applyFill="1" applyBorder="1" applyAlignment="1">
      <alignment horizontal="center"/>
    </xf>
    <xf numFmtId="0" fontId="31" fillId="0" borderId="0" xfId="0" applyFont="1" applyProtection="1">
      <protection hidden="1"/>
    </xf>
    <xf numFmtId="1" fontId="32" fillId="0" borderId="8" xfId="0" applyNumberFormat="1" applyFont="1" applyFill="1" applyBorder="1" applyProtection="1">
      <protection hidden="1"/>
    </xf>
    <xf numFmtId="0" fontId="32" fillId="0" borderId="43" xfId="0" applyFont="1" applyBorder="1" applyProtection="1">
      <protection locked="0"/>
    </xf>
    <xf numFmtId="165" fontId="32" fillId="0" borderId="53" xfId="0" applyNumberFormat="1" applyFont="1" applyBorder="1" applyAlignment="1" applyProtection="1">
      <alignment horizontal="center"/>
      <protection hidden="1"/>
    </xf>
    <xf numFmtId="1" fontId="32" fillId="0" borderId="2" xfId="0" applyNumberFormat="1" applyFont="1" applyFill="1" applyBorder="1" applyProtection="1">
      <protection hidden="1"/>
    </xf>
    <xf numFmtId="0" fontId="32" fillId="0" borderId="2" xfId="0" applyFont="1" applyBorder="1" applyProtection="1">
      <protection locked="0"/>
    </xf>
    <xf numFmtId="165" fontId="32" fillId="0" borderId="3" xfId="0" applyNumberFormat="1" applyFont="1" applyBorder="1" applyAlignment="1" applyProtection="1">
      <alignment horizontal="center"/>
      <protection hidden="1"/>
    </xf>
    <xf numFmtId="0" fontId="32" fillId="0" borderId="2" xfId="0" applyFont="1" applyBorder="1" applyProtection="1">
      <protection hidden="1"/>
    </xf>
    <xf numFmtId="1" fontId="32" fillId="0" borderId="11" xfId="0" applyNumberFormat="1" applyFont="1" applyFill="1" applyBorder="1" applyProtection="1">
      <protection hidden="1"/>
    </xf>
    <xf numFmtId="0" fontId="32" fillId="0" borderId="11" xfId="0" applyFont="1" applyBorder="1" applyProtection="1">
      <protection hidden="1"/>
    </xf>
    <xf numFmtId="0" fontId="32" fillId="0" borderId="11" xfId="0" applyFont="1" applyBorder="1" applyProtection="1">
      <protection locked="0"/>
    </xf>
    <xf numFmtId="165" fontId="32" fillId="0" borderId="12" xfId="0" applyNumberFormat="1" applyFont="1" applyBorder="1" applyAlignment="1" applyProtection="1">
      <alignment horizontal="center"/>
      <protection hidden="1"/>
    </xf>
    <xf numFmtId="0" fontId="32" fillId="0" borderId="65" xfId="0" applyFont="1" applyBorder="1" applyProtection="1">
      <protection hidden="1"/>
    </xf>
    <xf numFmtId="0" fontId="32" fillId="0" borderId="43" xfId="0" applyFont="1" applyBorder="1" applyProtection="1">
      <protection hidden="1"/>
    </xf>
    <xf numFmtId="0" fontId="32" fillId="0" borderId="1" xfId="0" applyFont="1" applyBorder="1" applyProtection="1">
      <protection hidden="1"/>
    </xf>
    <xf numFmtId="0" fontId="32" fillId="0" borderId="66" xfId="0" applyFont="1" applyBorder="1" applyProtection="1">
      <protection hidden="1"/>
    </xf>
    <xf numFmtId="0" fontId="32" fillId="0" borderId="62" xfId="0" applyFont="1" applyBorder="1" applyProtection="1"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2" fillId="0" borderId="0" xfId="0" applyFont="1" applyProtection="1">
      <protection hidden="1"/>
    </xf>
    <xf numFmtId="0" fontId="12" fillId="0" borderId="41" xfId="0" applyFont="1" applyBorder="1" applyProtection="1">
      <protection hidden="1"/>
    </xf>
    <xf numFmtId="0" fontId="12" fillId="0" borderId="39" xfId="0" applyFont="1" applyBorder="1" applyAlignment="1" applyProtection="1">
      <alignment horizontal="center"/>
      <protection hidden="1"/>
    </xf>
    <xf numFmtId="0" fontId="12" fillId="0" borderId="39" xfId="0" applyFont="1" applyBorder="1" applyProtection="1">
      <protection hidden="1"/>
    </xf>
    <xf numFmtId="0" fontId="12" fillId="0" borderId="40" xfId="0" applyFont="1" applyFill="1" applyBorder="1" applyProtection="1">
      <protection hidden="1"/>
    </xf>
    <xf numFmtId="0" fontId="12" fillId="0" borderId="5" xfId="0" applyFont="1" applyBorder="1" applyProtection="1"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6" xfId="0" applyFont="1" applyBorder="1" applyProtection="1">
      <protection hidden="1"/>
    </xf>
    <xf numFmtId="0" fontId="12" fillId="0" borderId="52" xfId="0" applyFont="1" applyBorder="1" applyProtection="1">
      <protection hidden="1"/>
    </xf>
    <xf numFmtId="0" fontId="6" fillId="0" borderId="7" xfId="0" applyFont="1" applyFill="1" applyBorder="1" applyAlignment="1" applyProtection="1">
      <alignment horizontal="left" indent="1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 indent="1"/>
      <protection hidden="1"/>
    </xf>
    <xf numFmtId="0" fontId="6" fillId="0" borderId="2" xfId="0" applyFont="1" applyFill="1" applyBorder="1" applyProtection="1">
      <protection hidden="1"/>
    </xf>
    <xf numFmtId="0" fontId="32" fillId="0" borderId="7" xfId="0" applyFont="1" applyFill="1" applyBorder="1" applyAlignment="1" applyProtection="1">
      <alignment horizontal="left" indent="1"/>
      <protection locked="0"/>
    </xf>
    <xf numFmtId="0" fontId="32" fillId="0" borderId="8" xfId="0" applyFont="1" applyFill="1" applyBorder="1" applyProtection="1">
      <protection locked="0"/>
    </xf>
    <xf numFmtId="0" fontId="32" fillId="0" borderId="1" xfId="0" applyFont="1" applyFill="1" applyBorder="1" applyAlignment="1" applyProtection="1">
      <alignment horizontal="left" indent="1"/>
      <protection locked="0"/>
    </xf>
    <xf numFmtId="0" fontId="32" fillId="0" borderId="2" xfId="0" applyFont="1" applyFill="1" applyBorder="1" applyProtection="1">
      <protection locked="0"/>
    </xf>
    <xf numFmtId="0" fontId="32" fillId="0" borderId="1" xfId="0" applyFont="1" applyBorder="1" applyProtection="1"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32" fillId="0" borderId="10" xfId="0" applyFont="1" applyBorder="1" applyProtection="1"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32" fillId="0" borderId="43" xfId="0" applyFont="1" applyBorder="1" applyAlignment="1" applyProtection="1">
      <alignment horizontal="center"/>
      <protection locked="0"/>
    </xf>
    <xf numFmtId="0" fontId="32" fillId="0" borderId="46" xfId="0" quotePrefix="1" applyFont="1" applyBorder="1" applyProtection="1">
      <protection locked="0"/>
    </xf>
    <xf numFmtId="0" fontId="32" fillId="0" borderId="61" xfId="0" applyFont="1" applyBorder="1" applyProtection="1">
      <protection locked="0"/>
    </xf>
    <xf numFmtId="0" fontId="32" fillId="0" borderId="22" xfId="0" quotePrefix="1" applyFont="1" applyBorder="1" applyProtection="1">
      <protection locked="0"/>
    </xf>
    <xf numFmtId="0" fontId="32" fillId="0" borderId="45" xfId="0" applyFont="1" applyBorder="1" applyProtection="1">
      <protection locked="0"/>
    </xf>
    <xf numFmtId="0" fontId="32" fillId="0" borderId="22" xfId="0" applyFont="1" applyBorder="1" applyProtection="1"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vertical="center"/>
      <protection locked="0"/>
    </xf>
    <xf numFmtId="0" fontId="33" fillId="0" borderId="45" xfId="1" applyFont="1" applyBorder="1" applyProtection="1">
      <protection locked="0"/>
    </xf>
    <xf numFmtId="49" fontId="32" fillId="0" borderId="22" xfId="0" applyNumberFormat="1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wrapText="1"/>
      <protection locked="0"/>
    </xf>
    <xf numFmtId="0" fontId="32" fillId="0" borderId="22" xfId="0" quotePrefix="1" applyFont="1" applyBorder="1" applyAlignment="1" applyProtection="1">
      <alignment wrapText="1"/>
      <protection locked="0"/>
    </xf>
    <xf numFmtId="0" fontId="32" fillId="0" borderId="2" xfId="0" applyFont="1" applyFill="1" applyBorder="1" applyAlignment="1" applyProtection="1">
      <alignment horizontal="center" vertical="center"/>
      <protection locked="0"/>
    </xf>
    <xf numFmtId="0" fontId="32" fillId="0" borderId="2" xfId="0" applyFont="1" applyFill="1" applyBorder="1" applyAlignment="1" applyProtection="1">
      <alignment vertical="center"/>
      <protection locked="0"/>
    </xf>
    <xf numFmtId="0" fontId="32" fillId="0" borderId="62" xfId="0" applyFont="1" applyBorder="1" applyProtection="1">
      <protection locked="0"/>
    </xf>
    <xf numFmtId="0" fontId="32" fillId="0" borderId="62" xfId="0" applyFont="1" applyBorder="1" applyAlignment="1" applyProtection="1">
      <alignment horizontal="center"/>
      <protection locked="0"/>
    </xf>
    <xf numFmtId="0" fontId="32" fillId="0" borderId="64" xfId="0" applyFont="1" applyBorder="1" applyProtection="1">
      <protection locked="0"/>
    </xf>
    <xf numFmtId="0" fontId="32" fillId="0" borderId="63" xfId="0" applyFont="1" applyBorder="1" applyProtection="1"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left"/>
      <protection locked="0"/>
    </xf>
    <xf numFmtId="0" fontId="31" fillId="0" borderId="0" xfId="0" applyFont="1" applyProtection="1">
      <protection locked="0"/>
    </xf>
    <xf numFmtId="0" fontId="34" fillId="0" borderId="0" xfId="0" applyFont="1" applyAlignment="1" applyProtection="1">
      <protection locked="0"/>
    </xf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Fill="1"/>
    <xf numFmtId="0" fontId="10" fillId="0" borderId="0" xfId="0" applyFont="1" applyFill="1" applyAlignment="1">
      <alignment horizontal="left" indent="2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left" indent="2"/>
    </xf>
    <xf numFmtId="0" fontId="14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 vertical="center" textRotation="90"/>
    </xf>
    <xf numFmtId="0" fontId="24" fillId="0" borderId="58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76">
    <dxf>
      <font>
        <strike val="0"/>
        <outline val="0"/>
        <shadow val="0"/>
        <u val="none"/>
        <vertAlign val="baseline"/>
        <sz val="11"/>
        <color auto="1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protection locked="1" hidden="1"/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8AAC46"/>
        </patternFill>
      </fill>
    </dxf>
    <dxf>
      <fill>
        <patternFill>
          <bgColor theme="3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8AAC46"/>
        </patternFill>
      </fill>
    </dxf>
    <dxf>
      <fill>
        <patternFill>
          <bgColor theme="3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8AAC46"/>
        </patternFill>
      </fill>
    </dxf>
    <dxf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indexed="41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4" tint="0.5999633777886288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285750</xdr:rowOff>
    </xdr:from>
    <xdr:to>
      <xdr:col>9</xdr:col>
      <xdr:colOff>28575</xdr:colOff>
      <xdr:row>0</xdr:row>
      <xdr:rowOff>742950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 rot="1334941">
          <a:off x="8848725" y="285750"/>
          <a:ext cx="533400" cy="457200"/>
        </a:xfrm>
        <a:prstGeom prst="rightArrow">
          <a:avLst>
            <a:gd name="adj1" fmla="val 50000"/>
            <a:gd name="adj2" fmla="val 2916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47625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1028700</xdr:colOff>
      <xdr:row>1</xdr:row>
      <xdr:rowOff>333375</xdr:rowOff>
    </xdr:to>
    <xdr:pic>
      <xdr:nvPicPr>
        <xdr:cNvPr id="1080" name="Picture 12" descr="Logo Intercantonale boules_Tchal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1371600</xdr:colOff>
      <xdr:row>2</xdr:row>
      <xdr:rowOff>123825</xdr:rowOff>
    </xdr:to>
    <xdr:pic>
      <xdr:nvPicPr>
        <xdr:cNvPr id="2" name="Picture 12" descr="Logo Intercantonale boules_Tchal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Liste1" displayName="Liste1" ref="A200:A211" totalsRowShown="0" headerRowDxfId="9" dataDxfId="8">
  <autoFilter ref="A200:A211"/>
  <tableColumns count="1">
    <tableColumn id="1" name="Les_Clubs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Liste2" displayName="Liste2" ref="B200:B211" totalsRowShown="0" headerRowDxfId="6" dataDxfId="5">
  <autoFilter ref="B200:B211"/>
  <sortState ref="B201:B211">
    <sortCondition ref="B201:B211"/>
  </sortState>
  <tableColumns count="1">
    <tableColumn id="1" name="Les_Jeux" dataDxfId="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Liste3" displayName="Liste3" ref="C200:D211" totalsRowShown="0" headerRowDxfId="3" dataDxfId="2">
  <autoFilter ref="C200:D211"/>
  <tableColumns count="2">
    <tableColumn id="1" name="Les_compétitions" dataDxfId="1"/>
    <tableColumn id="2" name="CLU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alainvero@gmail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ferblanteriematthey@bluewin.ch" TargetMode="External"/><Relationship Id="rId1" Type="http://schemas.openxmlformats.org/officeDocument/2006/relationships/hyperlink" Target="mailto:csmonnier@bluewin.ch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ylvano73@hotmail.com" TargetMode="External"/><Relationship Id="rId9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28" zoomScaleNormal="100" zoomScaleSheetLayoutView="130" workbookViewId="0">
      <selection activeCell="A46" sqref="A46:C46"/>
    </sheetView>
  </sheetViews>
  <sheetFormatPr baseColWidth="10" defaultRowHeight="12.75" x14ac:dyDescent="0.2"/>
  <cols>
    <col min="1" max="1" width="16.28515625" customWidth="1"/>
    <col min="2" max="2" width="15.5703125" style="73" customWidth="1"/>
    <col min="3" max="3" width="18.7109375" customWidth="1"/>
    <col min="4" max="4" width="11.85546875" customWidth="1"/>
    <col min="5" max="5" width="16.28515625" customWidth="1"/>
    <col min="6" max="6" width="15.5703125" customWidth="1"/>
    <col min="7" max="8" width="18.7109375" customWidth="1"/>
    <col min="9" max="9" width="8.5703125" customWidth="1"/>
    <col min="10" max="10" width="16.7109375" bestFit="1" customWidth="1"/>
  </cols>
  <sheetData>
    <row r="1" spans="1:10" ht="54.75" customHeight="1" thickBot="1" x14ac:dyDescent="0.25">
      <c r="A1" s="219" t="s">
        <v>252</v>
      </c>
      <c r="B1" s="220"/>
      <c r="C1" s="220"/>
      <c r="D1" s="220"/>
      <c r="E1" s="220"/>
      <c r="F1" s="220"/>
      <c r="G1" s="220"/>
      <c r="H1" s="220"/>
      <c r="J1" s="22" t="s">
        <v>57</v>
      </c>
    </row>
    <row r="2" spans="1:10" s="205" customFormat="1" ht="37.5" customHeight="1" thickBot="1" x14ac:dyDescent="0.25">
      <c r="A2" s="221" t="s">
        <v>251</v>
      </c>
      <c r="B2" s="221"/>
      <c r="C2" s="222"/>
      <c r="E2" s="223" t="str">
        <f>CONCATENATE("Compétitions ",YEAR(B6))</f>
        <v>Compétitions 2016</v>
      </c>
      <c r="F2" s="224"/>
      <c r="G2" s="224"/>
      <c r="H2" s="225"/>
      <c r="J2" s="206"/>
    </row>
    <row r="3" spans="1:10" ht="11.25" customHeight="1" x14ac:dyDescent="0.2"/>
    <row r="4" spans="1:10" ht="20.25" x14ac:dyDescent="0.3">
      <c r="A4" s="212" t="s">
        <v>58</v>
      </c>
      <c r="B4" s="212"/>
      <c r="C4" s="212"/>
      <c r="E4" s="23" t="s">
        <v>59</v>
      </c>
      <c r="F4" s="213" t="s">
        <v>60</v>
      </c>
      <c r="G4" s="213"/>
      <c r="H4" t="s">
        <v>61</v>
      </c>
    </row>
    <row r="5" spans="1:10" ht="6" customHeight="1" x14ac:dyDescent="0.2"/>
    <row r="6" spans="1:10" x14ac:dyDescent="0.2">
      <c r="A6" s="74" t="s">
        <v>62</v>
      </c>
      <c r="B6" s="24">
        <v>42436</v>
      </c>
      <c r="C6" t="s">
        <v>35</v>
      </c>
      <c r="E6" s="74" t="s">
        <v>62</v>
      </c>
      <c r="F6" s="24">
        <f>B6+7</f>
        <v>42443</v>
      </c>
      <c r="G6" t="s">
        <v>35</v>
      </c>
      <c r="H6" t="s">
        <v>63</v>
      </c>
    </row>
    <row r="7" spans="1:10" x14ac:dyDescent="0.2">
      <c r="A7" s="74" t="s">
        <v>64</v>
      </c>
      <c r="B7" s="24">
        <f>B6+1</f>
        <v>42437</v>
      </c>
      <c r="C7" t="s">
        <v>37</v>
      </c>
      <c r="E7" s="74" t="s">
        <v>64</v>
      </c>
      <c r="F7" s="24">
        <f>F6+1</f>
        <v>42444</v>
      </c>
      <c r="G7" t="s">
        <v>37</v>
      </c>
      <c r="H7" t="s">
        <v>63</v>
      </c>
    </row>
    <row r="8" spans="1:10" x14ac:dyDescent="0.2">
      <c r="A8" s="74" t="s">
        <v>65</v>
      </c>
      <c r="B8" s="24">
        <f>B7+1</f>
        <v>42438</v>
      </c>
      <c r="C8" t="s">
        <v>38</v>
      </c>
      <c r="E8" s="74" t="s">
        <v>65</v>
      </c>
      <c r="F8" s="24">
        <f>F7+1</f>
        <v>42445</v>
      </c>
      <c r="G8" t="s">
        <v>38</v>
      </c>
      <c r="H8" t="s">
        <v>63</v>
      </c>
    </row>
    <row r="9" spans="1:10" x14ac:dyDescent="0.2">
      <c r="A9" s="74" t="s">
        <v>66</v>
      </c>
      <c r="B9" s="24">
        <f>B8+1</f>
        <v>42439</v>
      </c>
      <c r="C9" t="s">
        <v>63</v>
      </c>
      <c r="E9" s="74" t="s">
        <v>66</v>
      </c>
      <c r="F9" s="24">
        <f>F8+1</f>
        <v>42446</v>
      </c>
      <c r="G9" t="s">
        <v>63</v>
      </c>
      <c r="H9" t="s">
        <v>35</v>
      </c>
    </row>
    <row r="10" spans="1:10" ht="9.75" customHeight="1" x14ac:dyDescent="0.2"/>
    <row r="11" spans="1:10" ht="20.25" x14ac:dyDescent="0.3">
      <c r="A11" s="212" t="s">
        <v>67</v>
      </c>
      <c r="B11" s="212"/>
      <c r="C11" s="212"/>
      <c r="E11" s="75" t="s">
        <v>59</v>
      </c>
      <c r="F11" s="216" t="s">
        <v>68</v>
      </c>
      <c r="G11" s="216"/>
      <c r="H11" s="207"/>
    </row>
    <row r="12" spans="1:10" ht="6" customHeight="1" x14ac:dyDescent="0.2">
      <c r="E12" s="207"/>
      <c r="F12" s="207"/>
      <c r="G12" s="207"/>
      <c r="H12" s="207"/>
    </row>
    <row r="13" spans="1:10" x14ac:dyDescent="0.2">
      <c r="A13" s="74" t="s">
        <v>62</v>
      </c>
      <c r="B13" s="24">
        <v>42464</v>
      </c>
      <c r="C13" t="s">
        <v>35</v>
      </c>
      <c r="E13" s="208" t="s">
        <v>65</v>
      </c>
      <c r="F13" s="209">
        <f>B15+7</f>
        <v>42473</v>
      </c>
      <c r="G13" s="207" t="s">
        <v>38</v>
      </c>
      <c r="H13" s="207" t="s">
        <v>37</v>
      </c>
    </row>
    <row r="14" spans="1:10" x14ac:dyDescent="0.2">
      <c r="A14" s="74" t="s">
        <v>64</v>
      </c>
      <c r="B14" s="24">
        <f>B13+1</f>
        <v>42465</v>
      </c>
      <c r="C14" t="s">
        <v>37</v>
      </c>
      <c r="E14" s="208" t="s">
        <v>66</v>
      </c>
      <c r="F14" s="209">
        <f>F13+1</f>
        <v>42474</v>
      </c>
      <c r="G14" s="207" t="s">
        <v>35</v>
      </c>
      <c r="H14" s="207" t="s">
        <v>63</v>
      </c>
    </row>
    <row r="15" spans="1:10" x14ac:dyDescent="0.2">
      <c r="A15" s="74" t="s">
        <v>65</v>
      </c>
      <c r="B15" s="24">
        <f>B14+1</f>
        <v>42466</v>
      </c>
      <c r="C15" t="s">
        <v>38</v>
      </c>
      <c r="E15" s="226" t="s">
        <v>69</v>
      </c>
      <c r="F15" s="226"/>
      <c r="G15" s="226"/>
      <c r="H15" s="226"/>
    </row>
    <row r="16" spans="1:10" x14ac:dyDescent="0.2">
      <c r="A16" s="74" t="s">
        <v>66</v>
      </c>
      <c r="B16" s="24">
        <f>B15+1</f>
        <v>42467</v>
      </c>
      <c r="C16" t="s">
        <v>63</v>
      </c>
      <c r="E16" s="208" t="s">
        <v>70</v>
      </c>
      <c r="F16" s="209">
        <f>F14+2</f>
        <v>42476</v>
      </c>
      <c r="G16" s="207"/>
      <c r="H16" s="207"/>
    </row>
    <row r="17" spans="1:8" ht="9.75" customHeight="1" x14ac:dyDescent="0.2"/>
    <row r="18" spans="1:8" ht="20.25" x14ac:dyDescent="0.3">
      <c r="A18" s="212" t="s">
        <v>71</v>
      </c>
      <c r="B18" s="212"/>
      <c r="C18" s="212"/>
      <c r="E18" s="23" t="s">
        <v>59</v>
      </c>
      <c r="F18" s="213" t="s">
        <v>35</v>
      </c>
      <c r="G18" s="213"/>
      <c r="H18" t="s">
        <v>61</v>
      </c>
    </row>
    <row r="19" spans="1:8" ht="6" customHeight="1" x14ac:dyDescent="0.2"/>
    <row r="20" spans="1:8" x14ac:dyDescent="0.2">
      <c r="A20" s="74" t="s">
        <v>62</v>
      </c>
      <c r="B20" s="24">
        <v>42478</v>
      </c>
      <c r="C20" t="s">
        <v>35</v>
      </c>
      <c r="E20" s="74" t="s">
        <v>62</v>
      </c>
      <c r="F20" s="24">
        <f>B20+7</f>
        <v>42485</v>
      </c>
      <c r="G20" t="s">
        <v>35</v>
      </c>
      <c r="H20" t="s">
        <v>37</v>
      </c>
    </row>
    <row r="21" spans="1:8" x14ac:dyDescent="0.2">
      <c r="A21" s="74" t="s">
        <v>64</v>
      </c>
      <c r="B21" s="24">
        <f>B20+1</f>
        <v>42479</v>
      </c>
      <c r="C21" t="s">
        <v>37</v>
      </c>
      <c r="E21" s="74" t="s">
        <v>64</v>
      </c>
      <c r="F21" s="24">
        <f>F20+1</f>
        <v>42486</v>
      </c>
      <c r="G21" t="s">
        <v>37</v>
      </c>
      <c r="H21" t="s">
        <v>35</v>
      </c>
    </row>
    <row r="22" spans="1:8" x14ac:dyDescent="0.2">
      <c r="A22" s="74" t="s">
        <v>65</v>
      </c>
      <c r="B22" s="24">
        <f>B21+1</f>
        <v>42480</v>
      </c>
      <c r="C22" t="s">
        <v>38</v>
      </c>
      <c r="E22" s="74" t="s">
        <v>65</v>
      </c>
      <c r="F22" s="24">
        <f>F21+1</f>
        <v>42487</v>
      </c>
      <c r="G22" t="s">
        <v>38</v>
      </c>
      <c r="H22" t="s">
        <v>35</v>
      </c>
    </row>
    <row r="23" spans="1:8" x14ac:dyDescent="0.2">
      <c r="A23" s="74" t="s">
        <v>66</v>
      </c>
      <c r="B23" s="24">
        <f>B22+1</f>
        <v>42481</v>
      </c>
      <c r="C23" t="s">
        <v>63</v>
      </c>
      <c r="E23" s="74" t="s">
        <v>66</v>
      </c>
      <c r="F23" s="24">
        <f>F22+1</f>
        <v>42488</v>
      </c>
      <c r="G23" t="s">
        <v>63</v>
      </c>
      <c r="H23" t="s">
        <v>35</v>
      </c>
    </row>
    <row r="24" spans="1:8" ht="9.75" customHeight="1" x14ac:dyDescent="0.2"/>
    <row r="25" spans="1:8" ht="20.25" x14ac:dyDescent="0.3">
      <c r="A25" s="212" t="s">
        <v>90</v>
      </c>
      <c r="B25" s="212"/>
      <c r="C25" s="212"/>
      <c r="E25" s="23" t="s">
        <v>59</v>
      </c>
      <c r="F25" s="213" t="s">
        <v>37</v>
      </c>
      <c r="G25" s="213"/>
      <c r="H25" t="s">
        <v>61</v>
      </c>
    </row>
    <row r="26" spans="1:8" ht="6" customHeight="1" x14ac:dyDescent="0.2"/>
    <row r="27" spans="1:8" x14ac:dyDescent="0.2">
      <c r="A27" s="74" t="s">
        <v>62</v>
      </c>
      <c r="B27" s="24">
        <v>42527</v>
      </c>
      <c r="C27" t="s">
        <v>35</v>
      </c>
      <c r="E27" s="74" t="s">
        <v>62</v>
      </c>
      <c r="F27" s="24">
        <f>B27+7</f>
        <v>42534</v>
      </c>
      <c r="G27" t="s">
        <v>35</v>
      </c>
      <c r="H27" t="s">
        <v>37</v>
      </c>
    </row>
    <row r="28" spans="1:8" x14ac:dyDescent="0.2">
      <c r="A28" s="74" t="s">
        <v>64</v>
      </c>
      <c r="B28" s="24">
        <f>B27+1</f>
        <v>42528</v>
      </c>
      <c r="C28" t="s">
        <v>37</v>
      </c>
      <c r="E28" s="74" t="s">
        <v>64</v>
      </c>
      <c r="F28" s="24">
        <f>F27+1</f>
        <v>42535</v>
      </c>
      <c r="G28" t="s">
        <v>37</v>
      </c>
      <c r="H28" t="s">
        <v>63</v>
      </c>
    </row>
    <row r="29" spans="1:8" x14ac:dyDescent="0.2">
      <c r="A29" s="74" t="s">
        <v>65</v>
      </c>
      <c r="B29" s="24">
        <f>B28+1</f>
        <v>42529</v>
      </c>
      <c r="C29" t="s">
        <v>38</v>
      </c>
      <c r="E29" s="74" t="s">
        <v>65</v>
      </c>
      <c r="F29" s="24">
        <f>F28+1</f>
        <v>42536</v>
      </c>
      <c r="G29" t="s">
        <v>38</v>
      </c>
      <c r="H29" t="s">
        <v>37</v>
      </c>
    </row>
    <row r="30" spans="1:8" x14ac:dyDescent="0.2">
      <c r="A30" s="74" t="s">
        <v>66</v>
      </c>
      <c r="B30" s="24">
        <f>B29+1</f>
        <v>42530</v>
      </c>
      <c r="C30" t="s">
        <v>63</v>
      </c>
      <c r="E30" s="74" t="s">
        <v>66</v>
      </c>
      <c r="F30" s="24">
        <f>F29+1</f>
        <v>42537</v>
      </c>
      <c r="G30" t="s">
        <v>63</v>
      </c>
      <c r="H30" t="s">
        <v>37</v>
      </c>
    </row>
    <row r="31" spans="1:8" s="27" customFormat="1" ht="15" customHeight="1" thickBot="1" x14ac:dyDescent="0.25">
      <c r="A31" s="25"/>
      <c r="B31" s="26"/>
      <c r="E31" s="25"/>
      <c r="F31" s="26"/>
    </row>
    <row r="32" spans="1:8" ht="12" customHeight="1" thickTop="1" x14ac:dyDescent="0.2">
      <c r="A32" s="74"/>
      <c r="B32" s="24"/>
      <c r="E32" s="74"/>
      <c r="F32" s="24"/>
    </row>
    <row r="33" spans="1:8" ht="12.75" customHeight="1" x14ac:dyDescent="0.2">
      <c r="A33" s="217" t="s">
        <v>72</v>
      </c>
      <c r="B33" s="217"/>
      <c r="C33" s="217"/>
      <c r="D33" s="218" t="s">
        <v>73</v>
      </c>
      <c r="E33" s="218"/>
      <c r="F33" s="218"/>
      <c r="G33" s="218" t="s">
        <v>74</v>
      </c>
      <c r="H33" s="218"/>
    </row>
    <row r="34" spans="1:8" ht="13.5" x14ac:dyDescent="0.25">
      <c r="A34" s="28" t="s">
        <v>37</v>
      </c>
      <c r="B34" s="29" t="s">
        <v>75</v>
      </c>
      <c r="C34" s="30" t="s">
        <v>76</v>
      </c>
      <c r="D34" s="218"/>
      <c r="E34" s="218"/>
      <c r="F34" s="218"/>
      <c r="G34" s="218"/>
      <c r="H34" s="218"/>
    </row>
    <row r="35" spans="1:8" ht="13.5" x14ac:dyDescent="0.25">
      <c r="A35" s="28" t="s">
        <v>35</v>
      </c>
      <c r="B35" s="29" t="s">
        <v>253</v>
      </c>
      <c r="C35" s="30" t="s">
        <v>254</v>
      </c>
      <c r="D35" s="218"/>
      <c r="E35" s="218"/>
      <c r="F35" s="218"/>
      <c r="G35" s="218"/>
      <c r="H35" s="218"/>
    </row>
    <row r="36" spans="1:8" ht="13.5" x14ac:dyDescent="0.25">
      <c r="A36" s="28" t="s">
        <v>68</v>
      </c>
      <c r="B36" s="29" t="s">
        <v>77</v>
      </c>
      <c r="C36" s="30" t="s">
        <v>78</v>
      </c>
      <c r="D36" s="218"/>
      <c r="E36" s="218"/>
      <c r="F36" s="218"/>
      <c r="G36" s="218"/>
      <c r="H36" s="218"/>
    </row>
    <row r="37" spans="1:8" ht="13.5" x14ac:dyDescent="0.25">
      <c r="A37" s="28" t="s">
        <v>60</v>
      </c>
      <c r="B37" s="29" t="s">
        <v>256</v>
      </c>
      <c r="C37" s="30" t="s">
        <v>257</v>
      </c>
      <c r="E37" s="74"/>
      <c r="F37" s="24"/>
      <c r="G37" s="218"/>
      <c r="H37" s="218"/>
    </row>
    <row r="38" spans="1:8" ht="13.5" x14ac:dyDescent="0.25">
      <c r="A38" s="28" t="s">
        <v>96</v>
      </c>
      <c r="B38" s="29" t="s">
        <v>114</v>
      </c>
      <c r="C38" s="30" t="s">
        <v>115</v>
      </c>
    </row>
    <row r="39" spans="1:8" ht="17.25" customHeight="1" x14ac:dyDescent="0.3">
      <c r="A39" s="212" t="s">
        <v>79</v>
      </c>
      <c r="B39" s="212"/>
      <c r="C39" s="212"/>
      <c r="E39" s="23" t="s">
        <v>59</v>
      </c>
      <c r="F39" s="213" t="s">
        <v>35</v>
      </c>
      <c r="G39" s="213"/>
      <c r="H39" t="s">
        <v>61</v>
      </c>
    </row>
    <row r="40" spans="1:8" ht="0.75" customHeight="1" x14ac:dyDescent="0.2"/>
    <row r="41" spans="1:8" x14ac:dyDescent="0.2">
      <c r="A41" s="74" t="s">
        <v>62</v>
      </c>
      <c r="B41" s="24">
        <v>42604</v>
      </c>
      <c r="C41" t="s">
        <v>35</v>
      </c>
      <c r="E41" s="74" t="s">
        <v>62</v>
      </c>
      <c r="F41" s="24">
        <f>B41+7</f>
        <v>42611</v>
      </c>
      <c r="G41" t="s">
        <v>35</v>
      </c>
      <c r="H41" t="s">
        <v>63</v>
      </c>
    </row>
    <row r="42" spans="1:8" x14ac:dyDescent="0.2">
      <c r="A42" s="74" t="s">
        <v>64</v>
      </c>
      <c r="B42" s="24">
        <f>B41+1</f>
        <v>42605</v>
      </c>
      <c r="C42" t="s">
        <v>37</v>
      </c>
      <c r="E42" s="74" t="s">
        <v>64</v>
      </c>
      <c r="F42" s="24">
        <f>F41+1</f>
        <v>42612</v>
      </c>
      <c r="G42" t="s">
        <v>37</v>
      </c>
      <c r="H42" t="s">
        <v>35</v>
      </c>
    </row>
    <row r="43" spans="1:8" x14ac:dyDescent="0.2">
      <c r="A43" s="74" t="s">
        <v>65</v>
      </c>
      <c r="B43" s="24">
        <f>B42+1</f>
        <v>42606</v>
      </c>
      <c r="C43" t="s">
        <v>38</v>
      </c>
      <c r="E43" s="74" t="s">
        <v>65</v>
      </c>
      <c r="F43" s="24">
        <f>F42+1</f>
        <v>42613</v>
      </c>
      <c r="G43" t="s">
        <v>38</v>
      </c>
      <c r="H43" t="s">
        <v>35</v>
      </c>
    </row>
    <row r="44" spans="1:8" x14ac:dyDescent="0.2">
      <c r="A44" s="74" t="s">
        <v>66</v>
      </c>
      <c r="B44" s="24">
        <f>B43+1</f>
        <v>42607</v>
      </c>
      <c r="C44" t="s">
        <v>63</v>
      </c>
      <c r="E44" s="74" t="s">
        <v>66</v>
      </c>
      <c r="F44" s="24">
        <f>F43+1</f>
        <v>42614</v>
      </c>
      <c r="G44" t="s">
        <v>63</v>
      </c>
      <c r="H44" t="s">
        <v>35</v>
      </c>
    </row>
    <row r="45" spans="1:8" ht="3.95" customHeight="1" x14ac:dyDescent="0.2"/>
    <row r="46" spans="1:8" ht="17.25" customHeight="1" x14ac:dyDescent="0.3">
      <c r="A46" s="212" t="s">
        <v>80</v>
      </c>
      <c r="B46" s="212"/>
      <c r="C46" s="212"/>
      <c r="E46" s="75" t="s">
        <v>59</v>
      </c>
      <c r="F46" s="216" t="s">
        <v>37</v>
      </c>
      <c r="G46" s="216"/>
      <c r="H46" t="s">
        <v>61</v>
      </c>
    </row>
    <row r="47" spans="1:8" ht="0.75" customHeight="1" x14ac:dyDescent="0.2"/>
    <row r="48" spans="1:8" x14ac:dyDescent="0.2">
      <c r="A48" s="74" t="s">
        <v>62</v>
      </c>
      <c r="B48" s="24">
        <v>42618</v>
      </c>
      <c r="C48" t="s">
        <v>35</v>
      </c>
      <c r="E48" s="74" t="s">
        <v>62</v>
      </c>
      <c r="F48" s="24">
        <f>B48+7</f>
        <v>42625</v>
      </c>
      <c r="G48" t="s">
        <v>35</v>
      </c>
      <c r="H48" t="s">
        <v>37</v>
      </c>
    </row>
    <row r="49" spans="1:8" x14ac:dyDescent="0.2">
      <c r="A49" s="74" t="s">
        <v>64</v>
      </c>
      <c r="B49" s="24">
        <f>B48+1</f>
        <v>42619</v>
      </c>
      <c r="C49" t="s">
        <v>37</v>
      </c>
      <c r="E49" s="74" t="s">
        <v>64</v>
      </c>
      <c r="F49" s="24">
        <f>F48+1</f>
        <v>42626</v>
      </c>
      <c r="G49" t="s">
        <v>37</v>
      </c>
      <c r="H49" t="s">
        <v>35</v>
      </c>
    </row>
    <row r="50" spans="1:8" x14ac:dyDescent="0.2">
      <c r="A50" s="74" t="s">
        <v>65</v>
      </c>
      <c r="B50" s="24">
        <f>B49+1</f>
        <v>42620</v>
      </c>
      <c r="C50" t="s">
        <v>38</v>
      </c>
      <c r="E50" s="74" t="s">
        <v>65</v>
      </c>
      <c r="F50" s="24">
        <f>F49+1</f>
        <v>42627</v>
      </c>
      <c r="G50" t="s">
        <v>38</v>
      </c>
      <c r="H50" t="s">
        <v>37</v>
      </c>
    </row>
    <row r="51" spans="1:8" x14ac:dyDescent="0.2">
      <c r="A51" s="74" t="s">
        <v>66</v>
      </c>
      <c r="B51" s="24">
        <f>B50+1</f>
        <v>42621</v>
      </c>
      <c r="C51" t="s">
        <v>63</v>
      </c>
      <c r="E51" s="74" t="s">
        <v>66</v>
      </c>
      <c r="F51" s="24">
        <f>F50+1</f>
        <v>42628</v>
      </c>
      <c r="G51" t="s">
        <v>63</v>
      </c>
      <c r="H51" t="s">
        <v>37</v>
      </c>
    </row>
    <row r="52" spans="1:8" ht="3.95" customHeight="1" x14ac:dyDescent="0.2"/>
    <row r="53" spans="1:8" ht="17.25" customHeight="1" x14ac:dyDescent="0.3">
      <c r="A53" s="212" t="s">
        <v>81</v>
      </c>
      <c r="B53" s="212"/>
      <c r="C53" s="212"/>
      <c r="E53" s="75" t="s">
        <v>59</v>
      </c>
      <c r="F53" s="216" t="s">
        <v>68</v>
      </c>
      <c r="G53" s="216"/>
      <c r="H53" t="s">
        <v>61</v>
      </c>
    </row>
    <row r="54" spans="1:8" ht="0.75" customHeight="1" x14ac:dyDescent="0.2"/>
    <row r="55" spans="1:8" x14ac:dyDescent="0.2">
      <c r="A55" s="74" t="s">
        <v>62</v>
      </c>
      <c r="B55" s="24">
        <v>42639</v>
      </c>
      <c r="C55" t="s">
        <v>35</v>
      </c>
      <c r="E55" s="74" t="s">
        <v>62</v>
      </c>
      <c r="F55" s="24">
        <f>B55+7</f>
        <v>42646</v>
      </c>
      <c r="G55" t="s">
        <v>35</v>
      </c>
      <c r="H55" t="s">
        <v>38</v>
      </c>
    </row>
    <row r="56" spans="1:8" x14ac:dyDescent="0.2">
      <c r="A56" s="74" t="s">
        <v>64</v>
      </c>
      <c r="B56" s="24">
        <f>B55+1</f>
        <v>42640</v>
      </c>
      <c r="C56" t="s">
        <v>37</v>
      </c>
      <c r="E56" s="74" t="s">
        <v>64</v>
      </c>
      <c r="F56" s="24">
        <f>F55+1</f>
        <v>42647</v>
      </c>
      <c r="G56" t="s">
        <v>37</v>
      </c>
      <c r="H56" t="s">
        <v>38</v>
      </c>
    </row>
    <row r="57" spans="1:8" x14ac:dyDescent="0.2">
      <c r="A57" s="74" t="s">
        <v>65</v>
      </c>
      <c r="B57" s="24">
        <f>B56+1</f>
        <v>42641</v>
      </c>
      <c r="C57" t="s">
        <v>38</v>
      </c>
      <c r="E57" s="74" t="s">
        <v>65</v>
      </c>
      <c r="F57" s="24">
        <f>F56+1</f>
        <v>42648</v>
      </c>
      <c r="G57" t="s">
        <v>38</v>
      </c>
      <c r="H57" t="s">
        <v>37</v>
      </c>
    </row>
    <row r="58" spans="1:8" x14ac:dyDescent="0.2">
      <c r="A58" s="74" t="s">
        <v>66</v>
      </c>
      <c r="B58" s="24">
        <f>B57+1</f>
        <v>42642</v>
      </c>
      <c r="C58" t="s">
        <v>63</v>
      </c>
      <c r="E58" s="74" t="s">
        <v>66</v>
      </c>
      <c r="F58" s="24">
        <f>F57+1</f>
        <v>42649</v>
      </c>
      <c r="G58" t="s">
        <v>63</v>
      </c>
      <c r="H58" t="s">
        <v>38</v>
      </c>
    </row>
    <row r="59" spans="1:8" ht="3.95" customHeight="1" x14ac:dyDescent="0.2"/>
    <row r="60" spans="1:8" ht="17.25" customHeight="1" x14ac:dyDescent="0.3">
      <c r="A60" s="212" t="s">
        <v>82</v>
      </c>
      <c r="B60" s="212"/>
      <c r="C60" s="212"/>
      <c r="E60" s="23" t="s">
        <v>59</v>
      </c>
      <c r="F60" s="213" t="s">
        <v>60</v>
      </c>
      <c r="G60" s="213"/>
      <c r="H60" t="s">
        <v>61</v>
      </c>
    </row>
    <row r="61" spans="1:8" ht="0.75" customHeight="1" x14ac:dyDescent="0.2"/>
    <row r="62" spans="1:8" x14ac:dyDescent="0.2">
      <c r="A62" s="74" t="s">
        <v>62</v>
      </c>
      <c r="B62" s="24">
        <v>42653</v>
      </c>
      <c r="C62" t="s">
        <v>35</v>
      </c>
      <c r="E62" s="74" t="s">
        <v>62</v>
      </c>
      <c r="F62" s="24">
        <f>B62+7</f>
        <v>42660</v>
      </c>
      <c r="G62" t="s">
        <v>35</v>
      </c>
      <c r="H62" t="s">
        <v>63</v>
      </c>
    </row>
    <row r="63" spans="1:8" x14ac:dyDescent="0.2">
      <c r="A63" s="74" t="s">
        <v>64</v>
      </c>
      <c r="B63" s="24">
        <f>B62+1</f>
        <v>42654</v>
      </c>
      <c r="C63" t="s">
        <v>37</v>
      </c>
      <c r="E63" s="74" t="s">
        <v>64</v>
      </c>
      <c r="F63" s="24">
        <f>F62+1</f>
        <v>42661</v>
      </c>
      <c r="G63" t="s">
        <v>37</v>
      </c>
      <c r="H63" t="s">
        <v>63</v>
      </c>
    </row>
    <row r="64" spans="1:8" x14ac:dyDescent="0.2">
      <c r="A64" s="74" t="s">
        <v>65</v>
      </c>
      <c r="B64" s="24">
        <f>B63+1</f>
        <v>42655</v>
      </c>
      <c r="C64" t="s">
        <v>38</v>
      </c>
      <c r="E64" s="74" t="s">
        <v>65</v>
      </c>
      <c r="F64" s="24">
        <f>F63+1</f>
        <v>42662</v>
      </c>
      <c r="G64" t="s">
        <v>38</v>
      </c>
      <c r="H64" t="s">
        <v>63</v>
      </c>
    </row>
    <row r="65" spans="1:8" x14ac:dyDescent="0.2">
      <c r="A65" s="74" t="s">
        <v>66</v>
      </c>
      <c r="B65" s="24">
        <f>B64+1</f>
        <v>42656</v>
      </c>
      <c r="C65" t="s">
        <v>63</v>
      </c>
      <c r="E65" s="74" t="s">
        <v>66</v>
      </c>
      <c r="F65" s="24">
        <f>F64+1</f>
        <v>42663</v>
      </c>
      <c r="G65" t="s">
        <v>63</v>
      </c>
      <c r="H65" t="s">
        <v>38</v>
      </c>
    </row>
    <row r="66" spans="1:8" ht="3.95" customHeight="1" thickBot="1" x14ac:dyDescent="0.25"/>
    <row r="67" spans="1:8" ht="17.25" customHeight="1" x14ac:dyDescent="0.3">
      <c r="A67" s="212" t="s">
        <v>83</v>
      </c>
      <c r="B67" s="212"/>
      <c r="C67" s="212"/>
      <c r="D67" s="76" t="s">
        <v>112</v>
      </c>
      <c r="E67" s="23" t="s">
        <v>59</v>
      </c>
      <c r="F67" s="213" t="s">
        <v>96</v>
      </c>
      <c r="G67" s="213"/>
      <c r="H67" t="s">
        <v>61</v>
      </c>
    </row>
    <row r="68" spans="1:8" ht="0.75" customHeight="1" x14ac:dyDescent="0.2">
      <c r="D68" s="77"/>
    </row>
    <row r="69" spans="1:8" x14ac:dyDescent="0.2">
      <c r="A69" s="74" t="s">
        <v>62</v>
      </c>
      <c r="B69" s="24">
        <v>42667</v>
      </c>
      <c r="C69" t="s">
        <v>35</v>
      </c>
      <c r="D69" s="77" t="s">
        <v>258</v>
      </c>
      <c r="E69" s="74" t="s">
        <v>62</v>
      </c>
      <c r="F69" s="24">
        <f>B69+7</f>
        <v>42674</v>
      </c>
      <c r="G69" t="s">
        <v>35</v>
      </c>
      <c r="H69" t="s">
        <v>38</v>
      </c>
    </row>
    <row r="70" spans="1:8" x14ac:dyDescent="0.2">
      <c r="A70" s="74" t="s">
        <v>64</v>
      </c>
      <c r="B70" s="24">
        <f>B69+1</f>
        <v>42668</v>
      </c>
      <c r="C70" t="s">
        <v>37</v>
      </c>
      <c r="D70" s="77" t="s">
        <v>255</v>
      </c>
      <c r="E70" s="74" t="s">
        <v>64</v>
      </c>
      <c r="F70" s="24">
        <f>F69+1</f>
        <v>42675</v>
      </c>
      <c r="G70" t="s">
        <v>37</v>
      </c>
      <c r="H70" t="s">
        <v>35</v>
      </c>
    </row>
    <row r="71" spans="1:8" x14ac:dyDescent="0.2">
      <c r="A71" s="74" t="s">
        <v>65</v>
      </c>
      <c r="B71" s="24">
        <f>B70+1</f>
        <v>42669</v>
      </c>
      <c r="C71" t="s">
        <v>38</v>
      </c>
      <c r="D71" s="77" t="s">
        <v>113</v>
      </c>
      <c r="E71" s="74" t="s">
        <v>65</v>
      </c>
      <c r="F71" s="24">
        <f>F70+1</f>
        <v>42676</v>
      </c>
      <c r="G71" t="s">
        <v>38</v>
      </c>
      <c r="H71" t="s">
        <v>63</v>
      </c>
    </row>
    <row r="72" spans="1:8" ht="13.5" thickBot="1" x14ac:dyDescent="0.25">
      <c r="A72" s="74" t="s">
        <v>66</v>
      </c>
      <c r="B72" s="24">
        <f>B71+1</f>
        <v>42670</v>
      </c>
      <c r="C72" t="s">
        <v>63</v>
      </c>
      <c r="D72" s="78"/>
      <c r="E72" s="74" t="s">
        <v>66</v>
      </c>
      <c r="F72" s="24">
        <f>F71+1</f>
        <v>42677</v>
      </c>
      <c r="G72" t="s">
        <v>63</v>
      </c>
      <c r="H72" t="s">
        <v>37</v>
      </c>
    </row>
    <row r="73" spans="1:8" ht="3.95" customHeight="1" x14ac:dyDescent="0.2"/>
    <row r="74" spans="1:8" ht="17.25" customHeight="1" x14ac:dyDescent="0.3">
      <c r="A74" s="212" t="s">
        <v>110</v>
      </c>
      <c r="B74" s="212"/>
      <c r="C74" s="212"/>
      <c r="E74" s="23" t="s">
        <v>59</v>
      </c>
      <c r="F74" s="213" t="s">
        <v>84</v>
      </c>
      <c r="G74" s="213"/>
      <c r="H74" t="s">
        <v>61</v>
      </c>
    </row>
    <row r="75" spans="1:8" ht="0.75" customHeight="1" x14ac:dyDescent="0.2"/>
    <row r="76" spans="1:8" x14ac:dyDescent="0.2">
      <c r="A76" s="74" t="s">
        <v>62</v>
      </c>
      <c r="B76" s="24">
        <v>42681</v>
      </c>
      <c r="C76" t="s">
        <v>35</v>
      </c>
      <c r="E76" s="74" t="s">
        <v>62</v>
      </c>
      <c r="F76" s="24">
        <f>B76+7</f>
        <v>42688</v>
      </c>
      <c r="G76" t="s">
        <v>35</v>
      </c>
      <c r="H76" t="s">
        <v>63</v>
      </c>
    </row>
    <row r="77" spans="1:8" x14ac:dyDescent="0.2">
      <c r="A77" s="74" t="s">
        <v>64</v>
      </c>
      <c r="B77" s="24">
        <f>B76+1</f>
        <v>42682</v>
      </c>
      <c r="C77" t="s">
        <v>37</v>
      </c>
      <c r="E77" s="74" t="s">
        <v>64</v>
      </c>
      <c r="F77" s="24">
        <f>F76+1</f>
        <v>42689</v>
      </c>
      <c r="G77" t="s">
        <v>37</v>
      </c>
      <c r="H77" t="s">
        <v>38</v>
      </c>
    </row>
    <row r="78" spans="1:8" x14ac:dyDescent="0.2">
      <c r="A78" s="74" t="s">
        <v>65</v>
      </c>
      <c r="B78" s="24">
        <f>B77+1</f>
        <v>42683</v>
      </c>
      <c r="C78" t="s">
        <v>38</v>
      </c>
      <c r="E78" s="74" t="s">
        <v>65</v>
      </c>
      <c r="F78" s="24">
        <f>F77+1</f>
        <v>42690</v>
      </c>
      <c r="G78" t="s">
        <v>38</v>
      </c>
      <c r="H78" t="s">
        <v>35</v>
      </c>
    </row>
    <row r="79" spans="1:8" x14ac:dyDescent="0.2">
      <c r="A79" s="74" t="s">
        <v>66</v>
      </c>
      <c r="B79" s="24">
        <f>B78+1</f>
        <v>42684</v>
      </c>
      <c r="C79" t="s">
        <v>63</v>
      </c>
      <c r="E79" s="74" t="s">
        <v>66</v>
      </c>
      <c r="F79" s="24">
        <f>F78+1</f>
        <v>42691</v>
      </c>
      <c r="G79" t="s">
        <v>63</v>
      </c>
      <c r="H79" t="s">
        <v>37</v>
      </c>
    </row>
    <row r="80" spans="1:8" ht="3.95" customHeight="1" x14ac:dyDescent="0.2"/>
    <row r="81" spans="1:5" ht="17.25" customHeight="1" x14ac:dyDescent="0.3">
      <c r="A81" s="214" t="s">
        <v>111</v>
      </c>
      <c r="B81" s="214"/>
      <c r="C81" s="215" t="s">
        <v>259</v>
      </c>
      <c r="D81" s="211"/>
      <c r="E81" s="211"/>
    </row>
    <row r="82" spans="1:5" x14ac:dyDescent="0.2">
      <c r="A82" s="210" t="s">
        <v>85</v>
      </c>
      <c r="B82" s="210"/>
      <c r="C82" s="211" t="s">
        <v>63</v>
      </c>
      <c r="D82" s="211"/>
      <c r="E82" s="211"/>
    </row>
  </sheetData>
  <mergeCells count="31">
    <mergeCell ref="A33:C33"/>
    <mergeCell ref="D33:F36"/>
    <mergeCell ref="G33:H37"/>
    <mergeCell ref="A1:H1"/>
    <mergeCell ref="A2:C2"/>
    <mergeCell ref="E2:H2"/>
    <mergeCell ref="A4:C4"/>
    <mergeCell ref="F4:G4"/>
    <mergeCell ref="A11:C11"/>
    <mergeCell ref="F11:G11"/>
    <mergeCell ref="E15:H15"/>
    <mergeCell ref="A18:C18"/>
    <mergeCell ref="F18:G18"/>
    <mergeCell ref="A25:C25"/>
    <mergeCell ref="F25:G25"/>
    <mergeCell ref="A39:C39"/>
    <mergeCell ref="F39:G39"/>
    <mergeCell ref="A46:C46"/>
    <mergeCell ref="F46:G46"/>
    <mergeCell ref="A53:C53"/>
    <mergeCell ref="F53:G53"/>
    <mergeCell ref="A82:B82"/>
    <mergeCell ref="C82:E82"/>
    <mergeCell ref="A74:C74"/>
    <mergeCell ref="F74:G74"/>
    <mergeCell ref="A60:C60"/>
    <mergeCell ref="F60:G60"/>
    <mergeCell ref="A67:C67"/>
    <mergeCell ref="F67:G67"/>
    <mergeCell ref="A81:B81"/>
    <mergeCell ref="C81:E81"/>
  </mergeCells>
  <conditionalFormatting sqref="C6:C9 C13:C16 C20:C23 C27:C30 C41:C44 C48:C51 C55:C58 C62:C65 C69:C72 C82:E82 G41:H44 G48:H51 G55:H58 G62:H65 G69:H72 G27:H30 G20:H23 G13:H14 G6:H9 A34:A38">
    <cfRule type="cellIs" dxfId="75" priority="6" stopIfTrue="1" operator="equal">
      <formula>$J$2</formula>
    </cfRule>
  </conditionalFormatting>
  <conditionalFormatting sqref="C76:C79 G76:H79">
    <cfRule type="cellIs" dxfId="74" priority="2" stopIfTrue="1" operator="equal">
      <formula>$J$2</formula>
    </cfRule>
  </conditionalFormatting>
  <conditionalFormatting sqref="A1:H1">
    <cfRule type="cellIs" dxfId="73" priority="1" stopIfTrue="1" operator="equal">
      <formula>$J$2</formula>
    </cfRule>
  </conditionalFormatting>
  <dataValidations count="1">
    <dataValidation type="list" allowBlank="1" showInputMessage="1" showErrorMessage="1" errorTitle="Mauvais choix" promptTitle="Choix des compétitions" sqref="A67:C67 A60:C60 A53:C53 A46:C46 A39:C39 A74:C74">
      <formula1>$D$201:$D$211</formula1>
    </dataValidation>
  </dataValidations>
  <printOptions horizontalCentered="1" verticalCentered="1"/>
  <pageMargins left="0.78740157480314965" right="0.78740157480314965" top="0.15748031496062992" bottom="0.15748031496062992" header="0.11811023622047245" footer="0.11811023622047245"/>
  <pageSetup paperSize="287" orientation="landscape" horizontalDpi="300" verticalDpi="300" r:id="rId1"/>
  <headerFooter alignWithMargins="0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Mauvais choix" promptTitle="Choix du Club">
          <x14:formula1>
            <xm:f>Qui!$A$201:$A$204</xm:f>
          </x14:formula1>
          <xm:sqref>C6:C9 C76:C79 C41:C44 C82:E82 C69:C72 G62:H65 G55:H58 G48:H51 G41:H44 G27:H30 G20:H23 G69:H72 G13:H14 G6:H9 C13:C16 C62:C65 C55:C58 C48:C51 G76:H79 C27:C30 C20:C23</xm:sqref>
        </x14:dataValidation>
        <x14:dataValidation type="list" allowBlank="1" showInputMessage="1" showErrorMessage="1" errorTitle="Mauvais choix" promptTitle="Choix du Jeu">
          <x14:formula1>
            <xm:f>Qui!$B$201:$B$211</xm:f>
          </x14:formula1>
          <xm:sqref>F67:G67 F4:G4 F11:G11 F18:G18 F25:G25 F39:G39 F46:G46 F53:G53 F60:G60 F74:G74</xm:sqref>
        </x14:dataValidation>
        <x14:dataValidation type="list" allowBlank="1" showInputMessage="1" showErrorMessage="1" errorTitle="Mauvais choix" promptTitle="Choix du Club">
          <x14:formula1>
            <xm:f>Qui!$B$201:$B$211</xm:f>
          </x14:formula1>
          <xm:sqref>A34:A38</xm:sqref>
        </x14:dataValidation>
        <x14:dataValidation type="list" allowBlank="1" showInputMessage="1" showErrorMessage="1" errorTitle="Mauvais choix" promptTitle="Choix des compétitions">
          <x14:formula1>
            <xm:f>Qui!$C$201:$C$211</xm:f>
          </x14:formula1>
          <xm:sqref>A4 A11 A18 A25</xm:sqref>
        </x14:dataValidation>
        <x14:dataValidation type="list" allowBlank="1" showInputMessage="1" showErrorMessage="1" errorTitle="Mauvais choix" promptTitle="Choix du Club">
          <x14:formula1>
            <xm:f>Qui!$A$201:$A$205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zoomScaleNormal="100" workbookViewId="0">
      <selection activeCell="G33" sqref="G33:H37"/>
    </sheetView>
  </sheetViews>
  <sheetFormatPr baseColWidth="10" defaultRowHeight="13.5" x14ac:dyDescent="0.25"/>
  <cols>
    <col min="1" max="1" width="3.140625" style="7" customWidth="1"/>
    <col min="2" max="2" width="15.5703125" style="2" bestFit="1" customWidth="1"/>
    <col min="3" max="3" width="16" style="1" bestFit="1" customWidth="1"/>
    <col min="4" max="5" width="5.140625" style="4" customWidth="1"/>
    <col min="6" max="9" width="5.140625" style="1" customWidth="1"/>
    <col min="10" max="10" width="6.42578125" style="1" customWidth="1"/>
    <col min="11" max="11" width="4.28515625" style="135" customWidth="1"/>
    <col min="12" max="12" width="4.85546875" style="1" customWidth="1"/>
    <col min="13" max="13" width="15.5703125" style="1" bestFit="1" customWidth="1"/>
    <col min="14" max="14" width="13.7109375" style="1" customWidth="1"/>
    <col min="15" max="15" width="5.7109375" style="1" customWidth="1"/>
    <col min="16" max="16" width="1.5703125" style="34" customWidth="1"/>
    <col min="17" max="16384" width="11.42578125" style="1"/>
  </cols>
  <sheetData>
    <row r="1" spans="1:17" ht="68.25" customHeight="1" x14ac:dyDescent="0.3">
      <c r="A1" s="234" t="s">
        <v>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33"/>
    </row>
    <row r="2" spans="1:17" ht="27" customHeight="1" x14ac:dyDescent="0.25">
      <c r="A2" s="235" t="str">
        <f>Calendrier!A1</f>
        <v>GRAND JEU NEUCHATELOIS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7" ht="27" customHeight="1" thickBot="1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33"/>
      <c r="L3" s="112"/>
      <c r="M3" s="112"/>
      <c r="N3" s="112"/>
      <c r="O3" s="112"/>
    </row>
    <row r="4" spans="1:17" s="5" customFormat="1" ht="92.25" x14ac:dyDescent="0.25">
      <c r="A4" s="236" t="s">
        <v>50</v>
      </c>
      <c r="B4" s="236"/>
      <c r="C4" s="126" t="s">
        <v>39</v>
      </c>
      <c r="D4" s="121" t="str">
        <f>Calendrier!F39</f>
        <v>Le Locle</v>
      </c>
      <c r="E4" s="121" t="str">
        <f>Calendrier!F46</f>
        <v>L'Epi</v>
      </c>
      <c r="F4" s="121" t="str">
        <f>Calendrier!F53</f>
        <v>La  Chaux-de-Fonds</v>
      </c>
      <c r="G4" s="121" t="str">
        <f>Calendrier!F60</f>
        <v>La  Vue-des-Alpes</v>
      </c>
      <c r="H4" s="121" t="str">
        <f>Calendrier!F67</f>
        <v>Evologia</v>
      </c>
      <c r="I4" s="121" t="str">
        <f>Calendrier!F74</f>
        <v>L'Erguel</v>
      </c>
      <c r="J4" s="240" t="s">
        <v>36</v>
      </c>
      <c r="K4" s="134"/>
      <c r="L4" s="15"/>
      <c r="M4" s="236" t="s">
        <v>145</v>
      </c>
      <c r="N4" s="236"/>
      <c r="O4" s="236"/>
      <c r="P4" s="33"/>
    </row>
    <row r="5" spans="1:17" s="5" customFormat="1" ht="18" customHeight="1" x14ac:dyDescent="0.3">
      <c r="A5" s="72"/>
      <c r="B5" s="72"/>
      <c r="C5" s="127"/>
      <c r="D5" s="122">
        <v>1</v>
      </c>
      <c r="E5" s="122">
        <v>2</v>
      </c>
      <c r="F5" s="122">
        <v>3</v>
      </c>
      <c r="G5" s="122">
        <v>4</v>
      </c>
      <c r="H5" s="122">
        <v>5</v>
      </c>
      <c r="I5" s="122">
        <v>6</v>
      </c>
      <c r="J5" s="241"/>
      <c r="K5" s="134"/>
      <c r="L5" s="72"/>
      <c r="M5" s="236"/>
      <c r="N5" s="236"/>
      <c r="O5" s="236"/>
      <c r="P5" s="33"/>
    </row>
    <row r="6" spans="1:17" ht="10.5" customHeight="1" thickBot="1" x14ac:dyDescent="0.3">
      <c r="C6" s="128"/>
      <c r="D6" s="123"/>
      <c r="E6" s="123"/>
      <c r="F6" s="124"/>
      <c r="G6" s="124"/>
      <c r="H6" s="124"/>
      <c r="I6" s="124"/>
      <c r="J6" s="125"/>
      <c r="M6" s="18"/>
      <c r="N6" s="18"/>
      <c r="O6" s="18"/>
    </row>
    <row r="7" spans="1:17" s="13" customFormat="1" ht="19.5" customHeight="1" thickBot="1" x14ac:dyDescent="0.35">
      <c r="A7" s="103">
        <v>1</v>
      </c>
      <c r="B7" s="68" t="s">
        <v>0</v>
      </c>
      <c r="C7" s="69" t="s">
        <v>5</v>
      </c>
      <c r="D7" s="118">
        <v>117</v>
      </c>
      <c r="E7" s="118">
        <v>94</v>
      </c>
      <c r="F7" s="118">
        <v>105</v>
      </c>
      <c r="G7" s="118">
        <v>120</v>
      </c>
      <c r="H7" s="118"/>
      <c r="I7" s="119"/>
      <c r="J7" s="120">
        <f t="shared" ref="J7:J58" si="0">SUM(D7:I7)</f>
        <v>436</v>
      </c>
      <c r="K7" s="136">
        <f>(VLOOKUP(CONCATENATE(B7,C7),Qui!$D$301:$F$353,3))</f>
        <v>3</v>
      </c>
      <c r="L7" s="103">
        <v>1</v>
      </c>
      <c r="M7" s="68" t="s">
        <v>0</v>
      </c>
      <c r="N7" s="69" t="s">
        <v>5</v>
      </c>
      <c r="O7" s="70">
        <v>120</v>
      </c>
      <c r="P7" s="38" t="str">
        <f>(VLOOKUP(CONCATENATE(M7,N7),Qui!$D$301:$F$353,2))</f>
        <v>Le Locle</v>
      </c>
      <c r="Q7" s="13" t="s">
        <v>109</v>
      </c>
    </row>
    <row r="8" spans="1:17" ht="18" customHeight="1" thickBot="1" x14ac:dyDescent="0.35">
      <c r="A8" s="9">
        <v>2</v>
      </c>
      <c r="B8" s="129" t="s">
        <v>97</v>
      </c>
      <c r="C8" s="130" t="s">
        <v>4</v>
      </c>
      <c r="D8" s="49">
        <v>118</v>
      </c>
      <c r="E8" s="31">
        <v>101</v>
      </c>
      <c r="F8" s="31">
        <v>95</v>
      </c>
      <c r="G8" s="49">
        <v>114</v>
      </c>
      <c r="H8" s="49"/>
      <c r="I8" s="63"/>
      <c r="J8" s="120">
        <f t="shared" si="0"/>
        <v>428</v>
      </c>
      <c r="K8" s="136">
        <f>(VLOOKUP(CONCATENATE(B8,C8),Qui!$D$301:$F$353,3))</f>
        <v>3</v>
      </c>
      <c r="L8" s="9">
        <v>2</v>
      </c>
      <c r="M8" s="10" t="s">
        <v>97</v>
      </c>
      <c r="N8" s="11" t="s">
        <v>4</v>
      </c>
      <c r="O8" s="21">
        <v>114</v>
      </c>
      <c r="P8" s="34" t="str">
        <f>(VLOOKUP(CONCATENATE(M8,N8),Qui!$D$301:$F$353,2))</f>
        <v>Le Locle</v>
      </c>
    </row>
    <row r="9" spans="1:17" ht="18" customHeight="1" thickBot="1" x14ac:dyDescent="0.35">
      <c r="A9" s="9">
        <v>3</v>
      </c>
      <c r="B9" s="129" t="s">
        <v>52</v>
      </c>
      <c r="C9" s="130" t="s">
        <v>6</v>
      </c>
      <c r="D9" s="31">
        <v>112</v>
      </c>
      <c r="E9" s="31">
        <v>103</v>
      </c>
      <c r="F9" s="31">
        <v>97</v>
      </c>
      <c r="G9" s="31">
        <v>110</v>
      </c>
      <c r="H9" s="31"/>
      <c r="I9" s="21"/>
      <c r="J9" s="120">
        <f t="shared" si="0"/>
        <v>422</v>
      </c>
      <c r="K9" s="136">
        <f>(VLOOKUP(CONCATENATE(B9,C9),Qui!$D$301:$F$353,3))</f>
        <v>4</v>
      </c>
      <c r="L9" s="9">
        <v>3</v>
      </c>
      <c r="M9" s="10" t="s">
        <v>94</v>
      </c>
      <c r="N9" s="11" t="s">
        <v>95</v>
      </c>
      <c r="O9" s="21">
        <v>113</v>
      </c>
      <c r="P9" s="34" t="str">
        <f>(VLOOKUP(CONCATENATE(M9,N9),Qui!$D$301:$F$353,2))</f>
        <v>Le Locle</v>
      </c>
    </row>
    <row r="10" spans="1:17" ht="18" customHeight="1" thickBot="1" x14ac:dyDescent="0.35">
      <c r="A10" s="9">
        <v>4</v>
      </c>
      <c r="B10" s="129" t="s">
        <v>94</v>
      </c>
      <c r="C10" s="130" t="s">
        <v>95</v>
      </c>
      <c r="D10" s="31">
        <v>108</v>
      </c>
      <c r="E10" s="31">
        <v>93</v>
      </c>
      <c r="F10" s="31">
        <v>101</v>
      </c>
      <c r="G10" s="31">
        <v>113</v>
      </c>
      <c r="H10" s="31"/>
      <c r="I10" s="21"/>
      <c r="J10" s="120">
        <f t="shared" si="0"/>
        <v>415</v>
      </c>
      <c r="K10" s="136">
        <f>(VLOOKUP(CONCATENATE(B10,C10),Qui!$D$301:$F$353,3))</f>
        <v>3</v>
      </c>
      <c r="L10" s="9">
        <v>4</v>
      </c>
      <c r="M10" s="10" t="s">
        <v>52</v>
      </c>
      <c r="N10" s="11" t="s">
        <v>6</v>
      </c>
      <c r="O10" s="21">
        <v>110</v>
      </c>
      <c r="P10" s="34" t="str">
        <f>(VLOOKUP(CONCATENATE(M10,N10),Qui!$D$301:$F$353,2))</f>
        <v>L'Epi</v>
      </c>
    </row>
    <row r="11" spans="1:17" ht="18" customHeight="1" thickBot="1" x14ac:dyDescent="0.35">
      <c r="A11" s="9">
        <v>5</v>
      </c>
      <c r="B11" s="129" t="s">
        <v>19</v>
      </c>
      <c r="C11" s="130" t="s">
        <v>20</v>
      </c>
      <c r="D11" s="31">
        <v>109</v>
      </c>
      <c r="E11" s="31">
        <v>93</v>
      </c>
      <c r="F11" s="31">
        <v>88</v>
      </c>
      <c r="G11" s="31">
        <v>107</v>
      </c>
      <c r="H11" s="49"/>
      <c r="I11" s="21"/>
      <c r="J11" s="120">
        <f t="shared" si="0"/>
        <v>397</v>
      </c>
      <c r="K11" s="136">
        <f>(VLOOKUP(CONCATENATE(B11,C11),Qui!$D$301:$F$353,3))</f>
        <v>3</v>
      </c>
      <c r="L11" s="9">
        <v>5</v>
      </c>
      <c r="M11" s="10" t="s">
        <v>98</v>
      </c>
      <c r="N11" s="11" t="s">
        <v>7</v>
      </c>
      <c r="O11" s="21">
        <v>110</v>
      </c>
      <c r="P11" s="34" t="str">
        <f>(VLOOKUP(CONCATENATE(M11,N11),Qui!$D$301:$F$353,2))</f>
        <v>L'Epi</v>
      </c>
    </row>
    <row r="12" spans="1:17" ht="18" customHeight="1" thickBot="1" x14ac:dyDescent="0.35">
      <c r="A12" s="9">
        <v>6</v>
      </c>
      <c r="B12" s="129" t="s">
        <v>43</v>
      </c>
      <c r="C12" s="130" t="s">
        <v>44</v>
      </c>
      <c r="D12" s="31">
        <v>104</v>
      </c>
      <c r="E12" s="31">
        <v>89</v>
      </c>
      <c r="F12" s="31">
        <v>91</v>
      </c>
      <c r="G12" s="31">
        <v>99</v>
      </c>
      <c r="H12" s="31"/>
      <c r="I12" s="21"/>
      <c r="J12" s="120">
        <f t="shared" si="0"/>
        <v>383</v>
      </c>
      <c r="K12" s="136">
        <f>(VLOOKUP(CONCATENATE(B12,C12),Qui!$D$301:$F$353,3))</f>
        <v>1</v>
      </c>
      <c r="L12" s="9">
        <v>6</v>
      </c>
      <c r="M12" s="10" t="s">
        <v>48</v>
      </c>
      <c r="N12" s="11" t="s">
        <v>9</v>
      </c>
      <c r="O12" s="21">
        <v>107</v>
      </c>
      <c r="P12" s="34" t="str">
        <f>(VLOOKUP(CONCATENATE(M12,N12),Qui!$D$301:$F$353,2))</f>
        <v>Le Locle</v>
      </c>
    </row>
    <row r="13" spans="1:17" ht="18" customHeight="1" thickBot="1" x14ac:dyDescent="0.35">
      <c r="A13" s="9">
        <v>7</v>
      </c>
      <c r="B13" s="129" t="s">
        <v>15</v>
      </c>
      <c r="C13" s="130" t="s">
        <v>16</v>
      </c>
      <c r="D13" s="31">
        <v>104</v>
      </c>
      <c r="E13" s="31">
        <v>93</v>
      </c>
      <c r="F13" s="31">
        <v>85</v>
      </c>
      <c r="G13" s="31">
        <v>99</v>
      </c>
      <c r="H13" s="31"/>
      <c r="I13" s="21"/>
      <c r="J13" s="120">
        <f t="shared" si="0"/>
        <v>381</v>
      </c>
      <c r="K13" s="136">
        <f>(VLOOKUP(CONCATENATE(B13,C13),Qui!$D$301:$F$353,3))</f>
        <v>4</v>
      </c>
      <c r="L13" s="9">
        <v>7</v>
      </c>
      <c r="M13" s="10" t="s">
        <v>19</v>
      </c>
      <c r="N13" s="11" t="s">
        <v>20</v>
      </c>
      <c r="O13" s="21">
        <v>107</v>
      </c>
      <c r="P13" s="34" t="str">
        <f>(VLOOKUP(CONCATENATE(M13,N13),Qui!$D$301:$F$353,2))</f>
        <v>Le Locle</v>
      </c>
    </row>
    <row r="14" spans="1:17" ht="18" customHeight="1" thickBot="1" x14ac:dyDescent="0.35">
      <c r="A14" s="9">
        <v>8</v>
      </c>
      <c r="B14" s="129" t="s">
        <v>98</v>
      </c>
      <c r="C14" s="130" t="s">
        <v>7</v>
      </c>
      <c r="D14" s="31">
        <v>103</v>
      </c>
      <c r="E14" s="31">
        <v>89</v>
      </c>
      <c r="F14" s="31">
        <v>74</v>
      </c>
      <c r="G14" s="31">
        <v>110</v>
      </c>
      <c r="H14" s="31"/>
      <c r="I14" s="21"/>
      <c r="J14" s="120">
        <f t="shared" si="0"/>
        <v>376</v>
      </c>
      <c r="K14" s="136">
        <f>(VLOOKUP(CONCATENATE(B14,C14),Qui!$D$301:$F$353,3))</f>
        <v>4</v>
      </c>
      <c r="L14" s="9">
        <v>8</v>
      </c>
      <c r="M14" s="10" t="s">
        <v>56</v>
      </c>
      <c r="N14" s="11" t="s">
        <v>21</v>
      </c>
      <c r="O14" s="21">
        <v>105</v>
      </c>
      <c r="P14" s="34" t="str">
        <f>(VLOOKUP(CONCATENATE(M14,N14),Qui!$D$301:$F$353,2))</f>
        <v>La Vue-des-Alpes</v>
      </c>
    </row>
    <row r="15" spans="1:17" ht="18" customHeight="1" thickBot="1" x14ac:dyDescent="0.35">
      <c r="A15" s="9">
        <v>9</v>
      </c>
      <c r="B15" s="129" t="s">
        <v>17</v>
      </c>
      <c r="C15" s="130" t="s">
        <v>18</v>
      </c>
      <c r="D15" s="31">
        <v>93</v>
      </c>
      <c r="E15" s="31">
        <v>88</v>
      </c>
      <c r="F15" s="31">
        <v>89</v>
      </c>
      <c r="G15" s="31">
        <v>82</v>
      </c>
      <c r="H15" s="31"/>
      <c r="I15" s="21"/>
      <c r="J15" s="120">
        <f t="shared" si="0"/>
        <v>352</v>
      </c>
      <c r="K15" s="136">
        <f>(VLOOKUP(CONCATENATE(B15,C15),Qui!$D$301:$F$353,3))</f>
        <v>1</v>
      </c>
      <c r="L15" s="9">
        <v>9</v>
      </c>
      <c r="M15" s="10" t="s">
        <v>10</v>
      </c>
      <c r="N15" s="11" t="s">
        <v>11</v>
      </c>
      <c r="O15" s="21">
        <v>105</v>
      </c>
      <c r="P15" s="34" t="str">
        <f>(VLOOKUP(CONCATENATE(M15,N15),Qui!$D$301:$F$353,2))</f>
        <v>La Chaux-de-Fonds</v>
      </c>
    </row>
    <row r="16" spans="1:17" ht="18" customHeight="1" thickBot="1" x14ac:dyDescent="0.35">
      <c r="A16" s="9">
        <v>10</v>
      </c>
      <c r="B16" s="129" t="s">
        <v>105</v>
      </c>
      <c r="C16" s="130" t="s">
        <v>11</v>
      </c>
      <c r="D16" s="31">
        <v>105</v>
      </c>
      <c r="E16" s="31">
        <v>72</v>
      </c>
      <c r="F16" s="31">
        <v>70</v>
      </c>
      <c r="G16" s="31">
        <v>93</v>
      </c>
      <c r="H16" s="31"/>
      <c r="I16" s="21"/>
      <c r="J16" s="120">
        <f t="shared" si="0"/>
        <v>340</v>
      </c>
      <c r="K16" s="136">
        <f>(VLOOKUP(CONCATENATE(B16,C16),Qui!$D$301:$F$353,3))</f>
        <v>1</v>
      </c>
      <c r="L16" s="9">
        <v>10</v>
      </c>
      <c r="M16" s="10" t="s">
        <v>2</v>
      </c>
      <c r="N16" s="11" t="s">
        <v>16</v>
      </c>
      <c r="O16" s="21">
        <v>102</v>
      </c>
      <c r="P16" s="34" t="str">
        <f>(VLOOKUP(CONCATENATE(M16,N16),Qui!$D$301:$F$353,2))</f>
        <v>Le Locle</v>
      </c>
    </row>
    <row r="17" spans="1:21" ht="18" customHeight="1" thickBot="1" x14ac:dyDescent="0.35">
      <c r="A17" s="9">
        <v>11</v>
      </c>
      <c r="B17" s="129" t="s">
        <v>2</v>
      </c>
      <c r="C17" s="130" t="s">
        <v>3</v>
      </c>
      <c r="D17" s="31">
        <v>90</v>
      </c>
      <c r="E17" s="31">
        <v>78</v>
      </c>
      <c r="F17" s="31">
        <v>63</v>
      </c>
      <c r="G17" s="31">
        <v>102</v>
      </c>
      <c r="H17" s="31"/>
      <c r="I17" s="21"/>
      <c r="J17" s="120">
        <f t="shared" si="0"/>
        <v>333</v>
      </c>
      <c r="K17" s="136">
        <f>(VLOOKUP(CONCATENATE(B17,C17),Qui!$D$301:$F$353,3))</f>
        <v>2</v>
      </c>
      <c r="L17" s="9">
        <v>11</v>
      </c>
      <c r="M17" s="10" t="s">
        <v>2</v>
      </c>
      <c r="N17" s="11" t="s">
        <v>3</v>
      </c>
      <c r="O17" s="21">
        <v>102</v>
      </c>
      <c r="P17" s="34" t="str">
        <f>(VLOOKUP(CONCATENATE(M17,N17),Qui!$D$301:$F$353,2))</f>
        <v>La Vue-des-Alpes</v>
      </c>
    </row>
    <row r="18" spans="1:21" ht="18" customHeight="1" thickBot="1" x14ac:dyDescent="0.35">
      <c r="A18" s="9">
        <v>12</v>
      </c>
      <c r="B18" s="129" t="s">
        <v>32</v>
      </c>
      <c r="C18" s="130" t="s">
        <v>33</v>
      </c>
      <c r="D18" s="31">
        <v>86</v>
      </c>
      <c r="E18" s="49">
        <v>103</v>
      </c>
      <c r="F18" s="31">
        <v>71</v>
      </c>
      <c r="G18" s="31">
        <v>72</v>
      </c>
      <c r="H18" s="31"/>
      <c r="I18" s="21"/>
      <c r="J18" s="120">
        <f t="shared" si="0"/>
        <v>332</v>
      </c>
      <c r="K18" s="136">
        <f>(VLOOKUP(CONCATENATE(B18,C18),Qui!$D$301:$F$353,3))</f>
        <v>2</v>
      </c>
      <c r="L18" s="9">
        <v>12</v>
      </c>
      <c r="M18" s="10" t="s">
        <v>8</v>
      </c>
      <c r="N18" s="11" t="s">
        <v>9</v>
      </c>
      <c r="O18" s="21">
        <v>101</v>
      </c>
      <c r="P18" s="34" t="s">
        <v>117</v>
      </c>
      <c r="R18" s="18"/>
      <c r="S18" s="18"/>
      <c r="T18" s="18"/>
      <c r="U18" s="18"/>
    </row>
    <row r="19" spans="1:21" ht="18" customHeight="1" thickBot="1" x14ac:dyDescent="0.35">
      <c r="A19" s="9">
        <v>13</v>
      </c>
      <c r="B19" s="129" t="s">
        <v>13</v>
      </c>
      <c r="C19" s="130" t="s">
        <v>14</v>
      </c>
      <c r="D19" s="31">
        <v>101</v>
      </c>
      <c r="E19" s="31">
        <v>83</v>
      </c>
      <c r="F19" s="31">
        <v>67</v>
      </c>
      <c r="G19" s="31">
        <v>76</v>
      </c>
      <c r="H19" s="31"/>
      <c r="I19" s="21"/>
      <c r="J19" s="120">
        <f t="shared" si="0"/>
        <v>327</v>
      </c>
      <c r="K19" s="136">
        <f>(VLOOKUP(CONCATENATE(B19,C19),Qui!$D$301:$F$353,3))</f>
        <v>2</v>
      </c>
      <c r="L19" s="9">
        <v>13</v>
      </c>
      <c r="M19" s="10" t="s">
        <v>15</v>
      </c>
      <c r="N19" s="11" t="s">
        <v>16</v>
      </c>
      <c r="O19" s="21">
        <v>99</v>
      </c>
      <c r="P19" s="34" t="str">
        <f>(VLOOKUP(CONCATENATE(M19,N19),Qui!$D$301:$F$353,2))</f>
        <v>L'Epi</v>
      </c>
      <c r="R19" s="18"/>
      <c r="S19" s="18"/>
      <c r="T19" s="18"/>
      <c r="U19" s="18"/>
    </row>
    <row r="20" spans="1:21" ht="18" customHeight="1" thickBot="1" x14ac:dyDescent="0.35">
      <c r="A20" s="9">
        <v>14</v>
      </c>
      <c r="B20" s="129" t="s">
        <v>8</v>
      </c>
      <c r="C20" s="130" t="s">
        <v>9</v>
      </c>
      <c r="D20" s="31">
        <v>83</v>
      </c>
      <c r="E20" s="31">
        <v>67</v>
      </c>
      <c r="F20" s="31">
        <v>65</v>
      </c>
      <c r="G20" s="31">
        <v>101</v>
      </c>
      <c r="H20" s="31"/>
      <c r="I20" s="21"/>
      <c r="J20" s="120">
        <f t="shared" si="0"/>
        <v>316</v>
      </c>
      <c r="K20" s="136">
        <f>(VLOOKUP(CONCATENATE(B20,C20),Qui!$D$301:$F$353,3))</f>
        <v>4</v>
      </c>
      <c r="L20" s="9">
        <v>14</v>
      </c>
      <c r="M20" s="10" t="s">
        <v>43</v>
      </c>
      <c r="N20" s="11" t="s">
        <v>44</v>
      </c>
      <c r="O20" s="21">
        <v>99</v>
      </c>
      <c r="P20" s="34" t="str">
        <f>(VLOOKUP(CONCATENATE(M20,N20),Qui!$D$301:$F$353,2))</f>
        <v>La Chaux-de-Fonds</v>
      </c>
      <c r="R20" s="18"/>
      <c r="S20" s="18"/>
      <c r="T20" s="18"/>
      <c r="U20" s="18"/>
    </row>
    <row r="21" spans="1:21" ht="18" customHeight="1" thickBot="1" x14ac:dyDescent="0.35">
      <c r="A21" s="9">
        <v>15</v>
      </c>
      <c r="B21" s="129" t="s">
        <v>40</v>
      </c>
      <c r="C21" s="130" t="s">
        <v>12</v>
      </c>
      <c r="D21" s="31">
        <v>95</v>
      </c>
      <c r="E21" s="31">
        <v>38</v>
      </c>
      <c r="F21" s="31">
        <v>87</v>
      </c>
      <c r="G21" s="31">
        <v>89</v>
      </c>
      <c r="H21" s="31"/>
      <c r="I21" s="21"/>
      <c r="J21" s="120">
        <f t="shared" si="0"/>
        <v>309</v>
      </c>
      <c r="K21" s="136">
        <f>(VLOOKUP(CONCATENATE(B21,C21),Qui!$D$301:$F$353,3))</f>
        <v>4</v>
      </c>
      <c r="L21" s="9">
        <v>15</v>
      </c>
      <c r="M21" s="10" t="s">
        <v>105</v>
      </c>
      <c r="N21" s="11" t="s">
        <v>11</v>
      </c>
      <c r="O21" s="21">
        <v>93</v>
      </c>
      <c r="P21" s="34" t="str">
        <f>(VLOOKUP(CONCATENATE(M21,N21),Qui!$D$301:$F$353,2))</f>
        <v>La Chaux-de-Fonds</v>
      </c>
      <c r="R21" s="18"/>
      <c r="S21" s="18"/>
      <c r="T21" s="18"/>
      <c r="U21" s="18"/>
    </row>
    <row r="22" spans="1:21" ht="18" customHeight="1" thickBot="1" x14ac:dyDescent="0.35">
      <c r="A22" s="9">
        <v>16</v>
      </c>
      <c r="B22" s="129" t="s">
        <v>48</v>
      </c>
      <c r="C22" s="130" t="s">
        <v>9</v>
      </c>
      <c r="D22" s="31">
        <v>114</v>
      </c>
      <c r="E22" s="31">
        <v>87</v>
      </c>
      <c r="F22" s="31">
        <v>0</v>
      </c>
      <c r="G22" s="31">
        <v>107</v>
      </c>
      <c r="H22" s="31"/>
      <c r="I22" s="21"/>
      <c r="J22" s="120">
        <f t="shared" si="0"/>
        <v>308</v>
      </c>
      <c r="K22" s="136">
        <f>(VLOOKUP(CONCATENATE(B22,C22),Qui!$D$301:$F$353,3))</f>
        <v>3</v>
      </c>
      <c r="L22" s="9">
        <v>16</v>
      </c>
      <c r="M22" s="10" t="s">
        <v>40</v>
      </c>
      <c r="N22" s="11" t="s">
        <v>12</v>
      </c>
      <c r="O22" s="21">
        <v>89</v>
      </c>
      <c r="P22" s="34" t="str">
        <f>(VLOOKUP(CONCATENATE(M22,N22),Qui!$D$301:$F$353,2))</f>
        <v>L'Epi</v>
      </c>
      <c r="R22" s="18"/>
      <c r="S22" s="18"/>
      <c r="T22" s="18"/>
      <c r="U22" s="18"/>
    </row>
    <row r="23" spans="1:21" ht="18" customHeight="1" thickBot="1" x14ac:dyDescent="0.35">
      <c r="A23" s="9">
        <v>17</v>
      </c>
      <c r="B23" s="129" t="s">
        <v>41</v>
      </c>
      <c r="C23" s="130" t="s">
        <v>42</v>
      </c>
      <c r="D23" s="31">
        <v>92</v>
      </c>
      <c r="E23" s="31">
        <v>76</v>
      </c>
      <c r="F23" s="31">
        <v>51</v>
      </c>
      <c r="G23" s="31">
        <v>80</v>
      </c>
      <c r="H23" s="31"/>
      <c r="I23" s="21"/>
      <c r="J23" s="120">
        <f t="shared" si="0"/>
        <v>299</v>
      </c>
      <c r="K23" s="136">
        <f>(VLOOKUP(CONCATENATE(B23,C23),Qui!$D$301:$F$353,3))</f>
        <v>4</v>
      </c>
      <c r="L23" s="9">
        <v>17</v>
      </c>
      <c r="M23" s="10" t="s">
        <v>49</v>
      </c>
      <c r="N23" s="11" t="s">
        <v>18</v>
      </c>
      <c r="O23" s="21">
        <v>83</v>
      </c>
      <c r="P23" s="34" t="str">
        <f>(VLOOKUP(CONCATENATE(M23,N23),Qui!$D$301:$F$353,2))</f>
        <v>La Chaux-de-Fonds</v>
      </c>
      <c r="R23" s="18"/>
      <c r="S23" s="18"/>
      <c r="T23" s="18"/>
      <c r="U23" s="18"/>
    </row>
    <row r="24" spans="1:21" ht="18" customHeight="1" thickBot="1" x14ac:dyDescent="0.35">
      <c r="A24" s="9">
        <v>18</v>
      </c>
      <c r="B24" s="129" t="s">
        <v>49</v>
      </c>
      <c r="C24" s="130" t="s">
        <v>18</v>
      </c>
      <c r="D24" s="31">
        <v>78</v>
      </c>
      <c r="E24" s="31">
        <v>63</v>
      </c>
      <c r="F24" s="31">
        <v>67</v>
      </c>
      <c r="G24" s="31">
        <v>83</v>
      </c>
      <c r="H24" s="31"/>
      <c r="I24" s="21"/>
      <c r="J24" s="120">
        <f t="shared" si="0"/>
        <v>291</v>
      </c>
      <c r="K24" s="136">
        <f>(VLOOKUP(CONCATENATE(B24,C24),Qui!$D$301:$F$353,3))</f>
        <v>1</v>
      </c>
      <c r="L24" s="9">
        <v>18</v>
      </c>
      <c r="M24" s="10" t="s">
        <v>17</v>
      </c>
      <c r="N24" s="11" t="s">
        <v>18</v>
      </c>
      <c r="O24" s="21">
        <v>82</v>
      </c>
      <c r="P24" s="34" t="str">
        <f>(VLOOKUP(CONCATENATE(M24,N24),Qui!$D$301:$F$353,2))</f>
        <v>La Chaux-de-Fonds</v>
      </c>
      <c r="R24" s="18"/>
      <c r="S24" s="18"/>
      <c r="T24" s="18"/>
      <c r="U24" s="18"/>
    </row>
    <row r="25" spans="1:21" ht="18" customHeight="1" thickBot="1" x14ac:dyDescent="0.35">
      <c r="A25" s="9">
        <v>19</v>
      </c>
      <c r="B25" s="129" t="s">
        <v>30</v>
      </c>
      <c r="C25" s="130" t="s">
        <v>31</v>
      </c>
      <c r="D25" s="31">
        <v>101</v>
      </c>
      <c r="E25" s="31">
        <v>88</v>
      </c>
      <c r="F25" s="31">
        <v>89</v>
      </c>
      <c r="G25" s="31">
        <v>11</v>
      </c>
      <c r="H25" s="31"/>
      <c r="I25" s="21"/>
      <c r="J25" s="120">
        <f t="shared" si="0"/>
        <v>289</v>
      </c>
      <c r="K25" s="136">
        <f>(VLOOKUP(CONCATENATE(B25,C25),Qui!$D$301:$F$353,3))</f>
        <v>2</v>
      </c>
      <c r="L25" s="9">
        <v>19</v>
      </c>
      <c r="M25" s="10" t="s">
        <v>41</v>
      </c>
      <c r="N25" s="11" t="s">
        <v>42</v>
      </c>
      <c r="O25" s="21">
        <v>80</v>
      </c>
      <c r="P25" s="34" t="str">
        <f>(VLOOKUP(CONCATENATE(M25,N25),Qui!$D$301:$F$353,2))</f>
        <v>L'Epi</v>
      </c>
      <c r="R25" s="18"/>
      <c r="S25" s="18"/>
      <c r="T25" s="18"/>
      <c r="U25" s="18"/>
    </row>
    <row r="26" spans="1:21" ht="18" customHeight="1" thickBot="1" x14ac:dyDescent="0.35">
      <c r="A26" s="9">
        <v>20</v>
      </c>
      <c r="B26" s="129" t="s">
        <v>56</v>
      </c>
      <c r="C26" s="130" t="s">
        <v>21</v>
      </c>
      <c r="D26" s="31">
        <v>93</v>
      </c>
      <c r="E26" s="31">
        <v>51</v>
      </c>
      <c r="F26" s="31">
        <v>37</v>
      </c>
      <c r="G26" s="31">
        <v>105</v>
      </c>
      <c r="H26" s="31"/>
      <c r="I26" s="21"/>
      <c r="J26" s="120">
        <f t="shared" si="0"/>
        <v>286</v>
      </c>
      <c r="K26" s="136">
        <f>(VLOOKUP(CONCATENATE(B26,C26),Qui!$D$301:$F$353,3))</f>
        <v>2</v>
      </c>
      <c r="L26" s="9">
        <v>20</v>
      </c>
      <c r="M26" s="10" t="s">
        <v>13</v>
      </c>
      <c r="N26" s="11" t="s">
        <v>14</v>
      </c>
      <c r="O26" s="21">
        <v>76</v>
      </c>
      <c r="P26" s="34" t="str">
        <f>(VLOOKUP(CONCATENATE(M26,N26),Qui!$D$301:$F$353,2))</f>
        <v>La Vue-des-Alpes</v>
      </c>
      <c r="R26" s="18"/>
      <c r="S26" s="18"/>
      <c r="T26" s="18"/>
      <c r="U26" s="18"/>
    </row>
    <row r="27" spans="1:21" ht="18" customHeight="1" thickBot="1" x14ac:dyDescent="0.35">
      <c r="A27" s="9">
        <v>21</v>
      </c>
      <c r="B27" s="129" t="s">
        <v>10</v>
      </c>
      <c r="C27" s="130" t="s">
        <v>11</v>
      </c>
      <c r="D27" s="31">
        <v>64</v>
      </c>
      <c r="E27" s="31">
        <v>39</v>
      </c>
      <c r="F27" s="31">
        <v>70</v>
      </c>
      <c r="G27" s="31">
        <v>105</v>
      </c>
      <c r="H27" s="31"/>
      <c r="I27" s="21"/>
      <c r="J27" s="120">
        <f t="shared" si="0"/>
        <v>278</v>
      </c>
      <c r="K27" s="136">
        <f>(VLOOKUP(CONCATENATE(B27,C27),Qui!$D$301:$F$353,3))</f>
        <v>1</v>
      </c>
      <c r="L27" s="9">
        <v>21</v>
      </c>
      <c r="M27" s="10" t="s">
        <v>32</v>
      </c>
      <c r="N27" s="11" t="s">
        <v>33</v>
      </c>
      <c r="O27" s="21">
        <v>72</v>
      </c>
      <c r="P27" s="34" t="str">
        <f>(VLOOKUP(CONCATENATE(M27,N27),Qui!$D$301:$F$353,2))</f>
        <v>La Vue-des-Alpes</v>
      </c>
      <c r="R27" s="18"/>
      <c r="S27" s="18"/>
      <c r="T27" s="18"/>
      <c r="U27" s="18"/>
    </row>
    <row r="28" spans="1:21" ht="18" customHeight="1" thickBot="1" x14ac:dyDescent="0.35">
      <c r="A28" s="9">
        <v>22</v>
      </c>
      <c r="B28" s="129" t="s">
        <v>99</v>
      </c>
      <c r="C28" s="130" t="s">
        <v>47</v>
      </c>
      <c r="D28" s="31">
        <v>76</v>
      </c>
      <c r="E28" s="31">
        <v>92</v>
      </c>
      <c r="F28" s="31">
        <v>52</v>
      </c>
      <c r="G28" s="31">
        <v>38</v>
      </c>
      <c r="H28" s="31"/>
      <c r="I28" s="21"/>
      <c r="J28" s="120">
        <f t="shared" si="0"/>
        <v>258</v>
      </c>
      <c r="K28" s="136">
        <f>(VLOOKUP(CONCATENATE(B28,C28),Qui!$D$301:$F$353,3))</f>
        <v>2</v>
      </c>
      <c r="L28" s="9">
        <v>22</v>
      </c>
      <c r="M28" s="10" t="s">
        <v>100</v>
      </c>
      <c r="N28" s="11" t="s">
        <v>101</v>
      </c>
      <c r="O28" s="21">
        <v>58</v>
      </c>
      <c r="P28" s="34" t="str">
        <f>(VLOOKUP(CONCATENATE(M28,N28),Qui!$D$301:$F$353,2))</f>
        <v>L'Epi</v>
      </c>
      <c r="R28" s="18"/>
      <c r="S28" s="18"/>
      <c r="T28" s="18"/>
      <c r="U28" s="18"/>
    </row>
    <row r="29" spans="1:21" ht="18" customHeight="1" thickBot="1" x14ac:dyDescent="0.35">
      <c r="A29" s="9">
        <v>23</v>
      </c>
      <c r="B29" s="129" t="s">
        <v>100</v>
      </c>
      <c r="C29" s="130" t="s">
        <v>101</v>
      </c>
      <c r="D29" s="31">
        <v>86</v>
      </c>
      <c r="E29" s="31">
        <v>61</v>
      </c>
      <c r="F29" s="31">
        <v>30</v>
      </c>
      <c r="G29" s="31">
        <v>58</v>
      </c>
      <c r="H29" s="31"/>
      <c r="I29" s="21"/>
      <c r="J29" s="120">
        <f t="shared" si="0"/>
        <v>235</v>
      </c>
      <c r="K29" s="136">
        <f>(VLOOKUP(CONCATENATE(B29,C29),Qui!$D$301:$F$353,3))</f>
        <v>4</v>
      </c>
      <c r="L29" s="9">
        <v>23</v>
      </c>
      <c r="M29" s="10" t="s">
        <v>54</v>
      </c>
      <c r="N29" s="11" t="s">
        <v>44</v>
      </c>
      <c r="O29" s="21">
        <v>45</v>
      </c>
      <c r="P29" s="34" t="str">
        <f>(VLOOKUP(CONCATENATE(M29,N29),Qui!$D$301:$F$353,2))</f>
        <v>L'Epi</v>
      </c>
      <c r="R29" s="18"/>
      <c r="S29" s="18"/>
      <c r="T29" s="18"/>
      <c r="U29" s="18"/>
    </row>
    <row r="30" spans="1:21" ht="18" customHeight="1" thickBot="1" x14ac:dyDescent="0.35">
      <c r="A30" s="9">
        <v>24</v>
      </c>
      <c r="B30" s="129" t="s">
        <v>54</v>
      </c>
      <c r="C30" s="130" t="s">
        <v>44</v>
      </c>
      <c r="D30" s="31">
        <v>72</v>
      </c>
      <c r="E30" s="31">
        <v>33</v>
      </c>
      <c r="F30" s="31">
        <v>66</v>
      </c>
      <c r="G30" s="31">
        <v>45</v>
      </c>
      <c r="H30" s="31"/>
      <c r="I30" s="21"/>
      <c r="J30" s="120">
        <f t="shared" si="0"/>
        <v>216</v>
      </c>
      <c r="K30" s="136">
        <f>(VLOOKUP(CONCATENATE(B30,C30),Qui!$D$301:$F$353,3))</f>
        <v>4</v>
      </c>
      <c r="L30" s="9">
        <v>24</v>
      </c>
      <c r="M30" s="10" t="s">
        <v>102</v>
      </c>
      <c r="N30" s="11" t="s">
        <v>103</v>
      </c>
      <c r="O30" s="21">
        <v>40</v>
      </c>
      <c r="P30" s="34" t="str">
        <f>(VLOOKUP(CONCATENATE(M30,N30),Qui!$D$301:$F$353,2))</f>
        <v>L'Epi</v>
      </c>
      <c r="R30" s="18"/>
      <c r="S30" s="18"/>
      <c r="T30" s="18"/>
      <c r="U30" s="18"/>
    </row>
    <row r="31" spans="1:21" ht="18" customHeight="1" thickBot="1" x14ac:dyDescent="0.35">
      <c r="A31" s="9">
        <v>25</v>
      </c>
      <c r="B31" s="129" t="s">
        <v>106</v>
      </c>
      <c r="C31" s="130" t="s">
        <v>107</v>
      </c>
      <c r="D31" s="31">
        <v>73</v>
      </c>
      <c r="E31" s="31">
        <v>29</v>
      </c>
      <c r="F31" s="31">
        <v>71</v>
      </c>
      <c r="G31" s="31">
        <v>33</v>
      </c>
      <c r="H31" s="31"/>
      <c r="I31" s="21"/>
      <c r="J31" s="120">
        <f t="shared" si="0"/>
        <v>206</v>
      </c>
      <c r="K31" s="136">
        <f>(VLOOKUP(CONCATENATE(B31,C31),Qui!$D$301:$F$353,3))</f>
        <v>2</v>
      </c>
      <c r="L31" s="9">
        <v>25</v>
      </c>
      <c r="M31" s="10" t="s">
        <v>99</v>
      </c>
      <c r="N31" s="11" t="s">
        <v>47</v>
      </c>
      <c r="O31" s="21">
        <v>38</v>
      </c>
      <c r="P31" s="34" t="str">
        <f>(VLOOKUP(CONCATENATE(M31,N31),Qui!$D$301:$F$353,2))</f>
        <v>La Vue-des-Alpes</v>
      </c>
      <c r="R31" s="18"/>
      <c r="S31" s="18"/>
      <c r="T31" s="18"/>
      <c r="U31" s="18"/>
    </row>
    <row r="32" spans="1:21" ht="18" customHeight="1" thickBot="1" x14ac:dyDescent="0.35">
      <c r="A32" s="9">
        <v>26</v>
      </c>
      <c r="B32" s="129" t="s">
        <v>28</v>
      </c>
      <c r="C32" s="130" t="s">
        <v>29</v>
      </c>
      <c r="D32" s="31">
        <v>95</v>
      </c>
      <c r="E32" s="31">
        <v>23</v>
      </c>
      <c r="F32" s="31">
        <v>46</v>
      </c>
      <c r="G32" s="31">
        <v>38</v>
      </c>
      <c r="H32" s="31"/>
      <c r="I32" s="21"/>
      <c r="J32" s="120">
        <f t="shared" si="0"/>
        <v>202</v>
      </c>
      <c r="K32" s="136">
        <f>(VLOOKUP(CONCATENATE(B32,C32),Qui!$D$301:$F$353,3))</f>
        <v>1</v>
      </c>
      <c r="L32" s="9">
        <v>26</v>
      </c>
      <c r="M32" s="10" t="s">
        <v>28</v>
      </c>
      <c r="N32" s="11" t="s">
        <v>29</v>
      </c>
      <c r="O32" s="21">
        <v>38</v>
      </c>
      <c r="P32" s="34" t="str">
        <f>(VLOOKUP(CONCATENATE(M32,N32),Qui!$D$301:$F$353,2))</f>
        <v>La Chaux-de-Fonds</v>
      </c>
      <c r="R32" s="18"/>
      <c r="S32" s="18"/>
      <c r="T32" s="18"/>
      <c r="U32" s="18"/>
    </row>
    <row r="33" spans="1:21" ht="18" customHeight="1" thickBot="1" x14ac:dyDescent="0.35">
      <c r="A33" s="9">
        <v>27</v>
      </c>
      <c r="B33" s="129" t="s">
        <v>2</v>
      </c>
      <c r="C33" s="130" t="s">
        <v>16</v>
      </c>
      <c r="D33" s="48">
        <v>0</v>
      </c>
      <c r="E33" s="48">
        <v>0</v>
      </c>
      <c r="F33" s="31">
        <v>100</v>
      </c>
      <c r="G33" s="31">
        <v>102</v>
      </c>
      <c r="H33" s="31"/>
      <c r="I33" s="21"/>
      <c r="J33" s="120">
        <f t="shared" si="0"/>
        <v>202</v>
      </c>
      <c r="K33" s="136">
        <f>(VLOOKUP(CONCATENATE(B33,C33),Qui!$D$301:$F$353,3))</f>
        <v>3</v>
      </c>
      <c r="L33" s="9">
        <v>27</v>
      </c>
      <c r="M33" s="10" t="s">
        <v>106</v>
      </c>
      <c r="N33" s="11" t="s">
        <v>107</v>
      </c>
      <c r="O33" s="21">
        <v>33</v>
      </c>
      <c r="P33" s="34" t="str">
        <f>(VLOOKUP(CONCATENATE(M33,N33),Qui!$D$301:$F$353,2))</f>
        <v>La Vue-des-Alpes</v>
      </c>
      <c r="R33" s="18"/>
      <c r="S33" s="18"/>
      <c r="T33" s="18"/>
      <c r="U33" s="18"/>
    </row>
    <row r="34" spans="1:21" ht="18" customHeight="1" thickBot="1" x14ac:dyDescent="0.35">
      <c r="A34" s="9">
        <v>28</v>
      </c>
      <c r="B34" s="129" t="s">
        <v>28</v>
      </c>
      <c r="C34" s="130" t="s">
        <v>25</v>
      </c>
      <c r="D34" s="31">
        <v>55</v>
      </c>
      <c r="E34" s="31">
        <v>31</v>
      </c>
      <c r="F34" s="31">
        <v>72</v>
      </c>
      <c r="G34" s="31">
        <v>22</v>
      </c>
      <c r="H34" s="31"/>
      <c r="I34" s="21"/>
      <c r="J34" s="120">
        <f t="shared" si="0"/>
        <v>180</v>
      </c>
      <c r="K34" s="136">
        <f>(VLOOKUP(CONCATENATE(B34,C34),Qui!$D$301:$F$353,3))</f>
        <v>1</v>
      </c>
      <c r="L34" s="9">
        <v>28</v>
      </c>
      <c r="M34" s="10" t="s">
        <v>23</v>
      </c>
      <c r="N34" s="11" t="s">
        <v>1</v>
      </c>
      <c r="O34" s="21">
        <v>25</v>
      </c>
      <c r="P34" s="34" t="str">
        <f>(VLOOKUP(CONCATENATE(M34,N34),Qui!$D$301:$F$353,2))</f>
        <v>L'Epi</v>
      </c>
      <c r="R34" s="18"/>
      <c r="S34" s="18"/>
      <c r="T34" s="18"/>
      <c r="U34" s="18"/>
    </row>
    <row r="35" spans="1:21" ht="18" customHeight="1" thickBot="1" x14ac:dyDescent="0.35">
      <c r="A35" s="9">
        <v>29</v>
      </c>
      <c r="B35" s="129" t="s">
        <v>102</v>
      </c>
      <c r="C35" s="130" t="s">
        <v>103</v>
      </c>
      <c r="D35" s="31">
        <v>59</v>
      </c>
      <c r="E35" s="31">
        <v>26</v>
      </c>
      <c r="F35" s="31">
        <v>22</v>
      </c>
      <c r="G35" s="31">
        <v>40</v>
      </c>
      <c r="H35" s="31"/>
      <c r="I35" s="21"/>
      <c r="J35" s="120">
        <f t="shared" si="0"/>
        <v>147</v>
      </c>
      <c r="K35" s="136">
        <f>(VLOOKUP(CONCATENATE(B35,C35),Qui!$D$301:$F$353,3))</f>
        <v>4</v>
      </c>
      <c r="L35" s="9">
        <v>29</v>
      </c>
      <c r="M35" s="10" t="s">
        <v>28</v>
      </c>
      <c r="N35" s="11" t="s">
        <v>25</v>
      </c>
      <c r="O35" s="21">
        <v>22</v>
      </c>
      <c r="P35" s="34" t="str">
        <f>(VLOOKUP(CONCATENATE(M35,N35),Qui!$D$301:$F$353,2))</f>
        <v>La Chaux-de-Fonds</v>
      </c>
      <c r="R35" s="18"/>
      <c r="S35" s="18"/>
      <c r="T35" s="18"/>
      <c r="U35" s="18"/>
    </row>
    <row r="36" spans="1:21" ht="18" customHeight="1" thickBot="1" x14ac:dyDescent="0.35">
      <c r="A36" s="9">
        <v>30</v>
      </c>
      <c r="B36" s="129" t="s">
        <v>23</v>
      </c>
      <c r="C36" s="130" t="s">
        <v>1</v>
      </c>
      <c r="D36" s="31">
        <v>0</v>
      </c>
      <c r="E36" s="31">
        <v>47</v>
      </c>
      <c r="F36" s="31">
        <v>32</v>
      </c>
      <c r="G36" s="31">
        <v>25</v>
      </c>
      <c r="H36" s="31"/>
      <c r="I36" s="21"/>
      <c r="J36" s="120">
        <f t="shared" si="0"/>
        <v>104</v>
      </c>
      <c r="K36" s="136">
        <f>(VLOOKUP(CONCATENATE(B36,C36),Qui!$D$301:$F$353,3))</f>
        <v>4</v>
      </c>
      <c r="L36" s="9">
        <v>30</v>
      </c>
      <c r="M36" s="10" t="s">
        <v>45</v>
      </c>
      <c r="N36" s="11" t="s">
        <v>46</v>
      </c>
      <c r="O36" s="21">
        <v>17</v>
      </c>
      <c r="P36" s="34" t="str">
        <f>(VLOOKUP(CONCATENATE(M36,N36),Qui!$D$301:$F$353,2))</f>
        <v>La Chaux-de-Fonds</v>
      </c>
      <c r="R36" s="18"/>
      <c r="S36" s="18"/>
      <c r="T36" s="18"/>
      <c r="U36" s="18"/>
    </row>
    <row r="37" spans="1:21" ht="18" customHeight="1" thickBot="1" x14ac:dyDescent="0.35">
      <c r="A37" s="9">
        <v>31</v>
      </c>
      <c r="B37" s="129" t="s">
        <v>26</v>
      </c>
      <c r="C37" s="130" t="s">
        <v>27</v>
      </c>
      <c r="D37" s="31">
        <v>79</v>
      </c>
      <c r="E37" s="31">
        <v>0</v>
      </c>
      <c r="F37" s="31">
        <v>0</v>
      </c>
      <c r="G37" s="31">
        <v>0</v>
      </c>
      <c r="H37" s="31"/>
      <c r="I37" s="21"/>
      <c r="J37" s="120">
        <f t="shared" si="0"/>
        <v>79</v>
      </c>
      <c r="K37" s="136">
        <f>(VLOOKUP(CONCATENATE(B37,C37),Qui!$D$301:$F$353,3))</f>
        <v>1</v>
      </c>
      <c r="L37" s="9">
        <v>31</v>
      </c>
      <c r="M37" s="10" t="s">
        <v>30</v>
      </c>
      <c r="N37" s="11" t="s">
        <v>31</v>
      </c>
      <c r="O37" s="21">
        <v>11</v>
      </c>
      <c r="P37" s="34" t="str">
        <f>(VLOOKUP(CONCATENATE(M37,N37),Qui!$D$301:$F$353,2))</f>
        <v>La Vue-des-Alpes</v>
      </c>
      <c r="R37" s="18"/>
      <c r="S37" s="18"/>
      <c r="T37" s="18"/>
      <c r="U37" s="18"/>
    </row>
    <row r="38" spans="1:21" ht="18" customHeight="1" thickBot="1" x14ac:dyDescent="0.35">
      <c r="A38" s="9">
        <v>32</v>
      </c>
      <c r="B38" s="129" t="s">
        <v>34</v>
      </c>
      <c r="C38" s="130" t="s">
        <v>22</v>
      </c>
      <c r="D38" s="31">
        <v>77</v>
      </c>
      <c r="E38" s="31">
        <v>0</v>
      </c>
      <c r="F38" s="31">
        <v>0</v>
      </c>
      <c r="G38" s="31">
        <v>0</v>
      </c>
      <c r="H38" s="31"/>
      <c r="I38" s="21"/>
      <c r="J38" s="120">
        <f t="shared" si="0"/>
        <v>77</v>
      </c>
      <c r="K38" s="136">
        <f>(VLOOKUP(CONCATENATE(B38,C38),Qui!$D$301:$F$353,3))</f>
        <v>2</v>
      </c>
      <c r="L38" s="9">
        <v>32</v>
      </c>
      <c r="M38" s="10" t="s">
        <v>26</v>
      </c>
      <c r="N38" s="11" t="s">
        <v>27</v>
      </c>
      <c r="O38" s="21">
        <v>0</v>
      </c>
      <c r="P38" s="34" t="str">
        <f>(VLOOKUP(CONCATENATE(M38,N38),Qui!$D$301:$F$353,2))</f>
        <v>La Chaux-de-Fonds</v>
      </c>
      <c r="R38" s="18"/>
      <c r="S38" s="18"/>
      <c r="T38" s="18"/>
      <c r="U38" s="18"/>
    </row>
    <row r="39" spans="1:21" ht="18" customHeight="1" thickBot="1" x14ac:dyDescent="0.35">
      <c r="A39" s="9">
        <v>33</v>
      </c>
      <c r="B39" s="129" t="s">
        <v>45</v>
      </c>
      <c r="C39" s="130" t="s">
        <v>46</v>
      </c>
      <c r="D39" s="31">
        <v>0</v>
      </c>
      <c r="E39" s="31">
        <v>0</v>
      </c>
      <c r="F39" s="31">
        <v>0</v>
      </c>
      <c r="G39" s="31">
        <v>17</v>
      </c>
      <c r="H39" s="31"/>
      <c r="I39" s="21"/>
      <c r="J39" s="120">
        <f t="shared" si="0"/>
        <v>17</v>
      </c>
      <c r="K39" s="136">
        <f>(VLOOKUP(CONCATENATE(B39,C39),Qui!$D$301:$F$353,3))</f>
        <v>1</v>
      </c>
      <c r="L39" s="9">
        <v>33</v>
      </c>
      <c r="M39" s="10" t="s">
        <v>34</v>
      </c>
      <c r="N39" s="11" t="s">
        <v>22</v>
      </c>
      <c r="O39" s="21">
        <v>0</v>
      </c>
      <c r="P39" s="34" t="str">
        <f>(VLOOKUP(CONCATENATE(M39,N39),Qui!$D$301:$F$353,2))</f>
        <v>La Vue-des-Alpes</v>
      </c>
      <c r="R39" s="18"/>
      <c r="S39" s="18"/>
      <c r="T39" s="18"/>
      <c r="U39" s="18"/>
    </row>
    <row r="40" spans="1:21" ht="18" customHeight="1" thickBot="1" x14ac:dyDescent="0.35">
      <c r="A40" s="9">
        <v>34</v>
      </c>
      <c r="B40" s="129" t="s">
        <v>0</v>
      </c>
      <c r="C40" s="130" t="s">
        <v>1</v>
      </c>
      <c r="D40" s="31">
        <v>0</v>
      </c>
      <c r="E40" s="31">
        <v>0</v>
      </c>
      <c r="F40" s="31">
        <v>0</v>
      </c>
      <c r="G40" s="31">
        <v>0</v>
      </c>
      <c r="H40" s="31"/>
      <c r="I40" s="21"/>
      <c r="J40" s="120">
        <f t="shared" si="0"/>
        <v>0</v>
      </c>
      <c r="K40" s="136">
        <f>(VLOOKUP(CONCATENATE(B40,C40),Qui!$D$301:$F$353,3))</f>
        <v>4</v>
      </c>
      <c r="L40" s="9">
        <v>34</v>
      </c>
      <c r="M40" s="10" t="s">
        <v>0</v>
      </c>
      <c r="N40" s="11" t="s">
        <v>1</v>
      </c>
      <c r="O40" s="21">
        <v>0</v>
      </c>
      <c r="P40" s="34" t="str">
        <f>(VLOOKUP(CONCATENATE(M40,N40),Qui!$D$301:$F$353,2))</f>
        <v>L'Epi</v>
      </c>
      <c r="R40" s="18"/>
      <c r="S40" s="18"/>
      <c r="T40" s="18"/>
      <c r="U40" s="18"/>
    </row>
    <row r="41" spans="1:21" ht="18" customHeight="1" thickBot="1" x14ac:dyDescent="0.35">
      <c r="A41" s="9">
        <v>35</v>
      </c>
      <c r="B41" s="129" t="s">
        <v>24</v>
      </c>
      <c r="C41" s="130" t="s">
        <v>25</v>
      </c>
      <c r="D41" s="64">
        <v>0</v>
      </c>
      <c r="E41" s="64">
        <v>0</v>
      </c>
      <c r="F41" s="64">
        <v>0</v>
      </c>
      <c r="G41" s="64">
        <v>0</v>
      </c>
      <c r="H41" s="64"/>
      <c r="I41" s="65"/>
      <c r="J41" s="120">
        <f t="shared" si="0"/>
        <v>0</v>
      </c>
      <c r="K41" s="136">
        <f>(VLOOKUP(CONCATENATE(B41,C41),Qui!$D$301:$F$353,3))</f>
        <v>2</v>
      </c>
      <c r="L41" s="9">
        <v>35</v>
      </c>
      <c r="M41" s="10" t="s">
        <v>24</v>
      </c>
      <c r="N41" s="11" t="s">
        <v>25</v>
      </c>
      <c r="O41" s="21">
        <v>0</v>
      </c>
      <c r="P41" s="34" t="str">
        <f>(VLOOKUP(CONCATENATE(M41,N41),Qui!$D$301:$F$353,2))</f>
        <v>La Vue-des-Alpes</v>
      </c>
      <c r="R41" s="18"/>
      <c r="S41" s="18"/>
      <c r="T41" s="18"/>
      <c r="U41" s="18"/>
    </row>
    <row r="42" spans="1:21" ht="14.25" hidden="1" customHeight="1" thickBot="1" x14ac:dyDescent="0.35">
      <c r="A42" s="9">
        <v>36</v>
      </c>
      <c r="B42" s="129"/>
      <c r="C42" s="130"/>
      <c r="D42" s="64"/>
      <c r="E42" s="64"/>
      <c r="F42" s="64"/>
      <c r="G42" s="64"/>
      <c r="H42" s="64"/>
      <c r="I42" s="65"/>
      <c r="J42" s="120">
        <f t="shared" si="0"/>
        <v>0</v>
      </c>
      <c r="K42" s="136" t="e">
        <f>(VLOOKUP(CONCATENATE(B42,C42),Qui!$D$301:$F$353,3))</f>
        <v>#N/A</v>
      </c>
      <c r="L42" s="9">
        <v>36</v>
      </c>
      <c r="M42" s="10"/>
      <c r="N42" s="11"/>
      <c r="O42" s="21"/>
      <c r="P42" s="34" t="e">
        <f>(VLOOKUP(CONCATENATE(M42,N42),Qui!$D$301:$F$353,2))</f>
        <v>#N/A</v>
      </c>
      <c r="R42" s="18"/>
      <c r="S42" s="18"/>
      <c r="T42" s="18"/>
      <c r="U42" s="18"/>
    </row>
    <row r="43" spans="1:21" ht="14.25" hidden="1" customHeight="1" thickBot="1" x14ac:dyDescent="0.35">
      <c r="A43" s="9">
        <v>37</v>
      </c>
      <c r="B43" s="129"/>
      <c r="C43" s="130"/>
      <c r="D43" s="64"/>
      <c r="E43" s="64"/>
      <c r="F43" s="64"/>
      <c r="G43" s="64"/>
      <c r="H43" s="64"/>
      <c r="I43" s="65"/>
      <c r="J43" s="120">
        <f t="shared" si="0"/>
        <v>0</v>
      </c>
      <c r="K43" s="136" t="e">
        <f>(VLOOKUP(CONCATENATE(B43,C43),Qui!$D$301:$F$353,3))</f>
        <v>#N/A</v>
      </c>
      <c r="L43" s="9">
        <v>37</v>
      </c>
      <c r="M43" s="10"/>
      <c r="N43" s="11"/>
      <c r="O43" s="21"/>
      <c r="P43" s="34" t="e">
        <f>(VLOOKUP(CONCATENATE(M43,N43),Qui!$D$301:$F$353,2))</f>
        <v>#N/A</v>
      </c>
      <c r="R43" s="18"/>
      <c r="S43" s="18"/>
      <c r="T43" s="18"/>
      <c r="U43" s="18"/>
    </row>
    <row r="44" spans="1:21" ht="14.25" hidden="1" customHeight="1" thickBot="1" x14ac:dyDescent="0.35">
      <c r="A44" s="9">
        <v>38</v>
      </c>
      <c r="B44" s="129"/>
      <c r="C44" s="130"/>
      <c r="D44" s="64"/>
      <c r="E44" s="64"/>
      <c r="F44" s="64"/>
      <c r="G44" s="64"/>
      <c r="H44" s="64"/>
      <c r="I44" s="65"/>
      <c r="J44" s="120">
        <f t="shared" si="0"/>
        <v>0</v>
      </c>
      <c r="K44" s="136" t="e">
        <f>(VLOOKUP(CONCATENATE(B44,C44),Qui!$D$301:$F$353,3))</f>
        <v>#N/A</v>
      </c>
      <c r="L44" s="9">
        <v>38</v>
      </c>
      <c r="M44" s="10"/>
      <c r="N44" s="11"/>
      <c r="O44" s="21"/>
      <c r="P44" s="34" t="e">
        <f>(VLOOKUP(CONCATENATE(M44,N44),Qui!$D$301:$F$353,2))</f>
        <v>#N/A</v>
      </c>
      <c r="R44" s="18"/>
      <c r="S44" s="18"/>
      <c r="T44" s="18"/>
      <c r="U44" s="18"/>
    </row>
    <row r="45" spans="1:21" ht="14.25" hidden="1" customHeight="1" thickBot="1" x14ac:dyDescent="0.35">
      <c r="A45" s="9">
        <v>39</v>
      </c>
      <c r="B45" s="129"/>
      <c r="C45" s="130"/>
      <c r="D45" s="64"/>
      <c r="E45" s="64"/>
      <c r="F45" s="64"/>
      <c r="G45" s="64"/>
      <c r="H45" s="64"/>
      <c r="I45" s="65"/>
      <c r="J45" s="120">
        <f t="shared" si="0"/>
        <v>0</v>
      </c>
      <c r="K45" s="136" t="e">
        <f>(VLOOKUP(CONCATENATE(B45,C45),Qui!$D$301:$F$353,3))</f>
        <v>#N/A</v>
      </c>
      <c r="L45" s="9">
        <v>39</v>
      </c>
      <c r="M45" s="10"/>
      <c r="N45" s="11"/>
      <c r="O45" s="21"/>
      <c r="P45" s="34" t="e">
        <f>(VLOOKUP(CONCATENATE(M45,N45),Qui!$D$301:$F$353,2))</f>
        <v>#N/A</v>
      </c>
      <c r="R45" s="18"/>
      <c r="S45" s="18"/>
      <c r="T45" s="18"/>
      <c r="U45" s="18"/>
    </row>
    <row r="46" spans="1:21" ht="14.25" hidden="1" customHeight="1" thickBot="1" x14ac:dyDescent="0.35">
      <c r="A46" s="9">
        <v>40</v>
      </c>
      <c r="B46" s="129"/>
      <c r="C46" s="130"/>
      <c r="D46" s="64"/>
      <c r="E46" s="64"/>
      <c r="F46" s="64"/>
      <c r="G46" s="64"/>
      <c r="H46" s="64"/>
      <c r="I46" s="65"/>
      <c r="J46" s="120">
        <f t="shared" si="0"/>
        <v>0</v>
      </c>
      <c r="K46" s="136" t="e">
        <f>(VLOOKUP(CONCATENATE(B46,C46),Qui!$D$301:$F$353,3))</f>
        <v>#N/A</v>
      </c>
      <c r="L46" s="9">
        <v>40</v>
      </c>
      <c r="M46" s="10"/>
      <c r="N46" s="11"/>
      <c r="O46" s="21"/>
      <c r="P46" s="34" t="e">
        <f>(VLOOKUP(CONCATENATE(M46,N46),Qui!$D$301:$F$353,2))</f>
        <v>#N/A</v>
      </c>
      <c r="R46" s="18"/>
      <c r="S46" s="18"/>
      <c r="T46" s="18"/>
      <c r="U46" s="18"/>
    </row>
    <row r="47" spans="1:21" ht="14.25" hidden="1" customHeight="1" thickBot="1" x14ac:dyDescent="0.35">
      <c r="A47" s="9">
        <v>41</v>
      </c>
      <c r="B47" s="129"/>
      <c r="C47" s="130"/>
      <c r="D47" s="64"/>
      <c r="E47" s="64"/>
      <c r="F47" s="64"/>
      <c r="G47" s="64"/>
      <c r="H47" s="64"/>
      <c r="I47" s="65"/>
      <c r="J47" s="120">
        <f t="shared" si="0"/>
        <v>0</v>
      </c>
      <c r="K47" s="136" t="e">
        <f>(VLOOKUP(CONCATENATE(B47,C47),Qui!$D$301:$F$353,3))</f>
        <v>#N/A</v>
      </c>
      <c r="L47" s="9">
        <v>41</v>
      </c>
      <c r="M47" s="10"/>
      <c r="N47" s="11"/>
      <c r="O47" s="21"/>
      <c r="P47" s="34" t="e">
        <f>(VLOOKUP(CONCATENATE(M47,N47),Qui!$D$301:$F$353,2))</f>
        <v>#N/A</v>
      </c>
      <c r="R47" s="18"/>
      <c r="S47" s="18"/>
      <c r="T47" s="18"/>
      <c r="U47" s="18"/>
    </row>
    <row r="48" spans="1:21" ht="14.25" hidden="1" customHeight="1" thickBot="1" x14ac:dyDescent="0.35">
      <c r="A48" s="9">
        <v>42</v>
      </c>
      <c r="B48" s="129"/>
      <c r="C48" s="130"/>
      <c r="D48" s="64"/>
      <c r="E48" s="64"/>
      <c r="F48" s="64"/>
      <c r="G48" s="64"/>
      <c r="H48" s="64"/>
      <c r="I48" s="65"/>
      <c r="J48" s="120">
        <f t="shared" si="0"/>
        <v>0</v>
      </c>
      <c r="K48" s="136" t="e">
        <f>(VLOOKUP(CONCATENATE(B48,C48),Qui!$D$301:$F$353,3))</f>
        <v>#N/A</v>
      </c>
      <c r="L48" s="9">
        <v>42</v>
      </c>
      <c r="M48" s="10"/>
      <c r="N48" s="11"/>
      <c r="O48" s="21"/>
      <c r="P48" s="34" t="e">
        <f>(VLOOKUP(CONCATENATE(M48,N48),Qui!$D$301:$F$353,2))</f>
        <v>#N/A</v>
      </c>
      <c r="R48" s="18"/>
      <c r="S48" s="18"/>
      <c r="T48" s="18"/>
      <c r="U48" s="18"/>
    </row>
    <row r="49" spans="1:23" ht="14.25" hidden="1" customHeight="1" thickBot="1" x14ac:dyDescent="0.35">
      <c r="A49" s="9">
        <v>43</v>
      </c>
      <c r="B49" s="129"/>
      <c r="C49" s="130"/>
      <c r="D49" s="64"/>
      <c r="E49" s="64"/>
      <c r="F49" s="64"/>
      <c r="G49" s="64"/>
      <c r="H49" s="64"/>
      <c r="I49" s="65"/>
      <c r="J49" s="120">
        <f t="shared" si="0"/>
        <v>0</v>
      </c>
      <c r="K49" s="136" t="e">
        <f>(VLOOKUP(CONCATENATE(B49,C49),Qui!$D$301:$F$353,3))</f>
        <v>#N/A</v>
      </c>
      <c r="L49" s="9">
        <v>43</v>
      </c>
      <c r="M49" s="10"/>
      <c r="N49" s="11"/>
      <c r="O49" s="21"/>
      <c r="P49" s="34" t="e">
        <f>(VLOOKUP(CONCATENATE(M49,N49),Qui!$D$301:$F$353,2))</f>
        <v>#N/A</v>
      </c>
      <c r="R49" s="18"/>
      <c r="S49" s="18"/>
      <c r="T49" s="18"/>
      <c r="U49" s="18"/>
    </row>
    <row r="50" spans="1:23" ht="14.25" hidden="1" customHeight="1" thickBot="1" x14ac:dyDescent="0.35">
      <c r="A50" s="9">
        <v>44</v>
      </c>
      <c r="B50" s="129"/>
      <c r="C50" s="130"/>
      <c r="D50" s="64"/>
      <c r="E50" s="64"/>
      <c r="F50" s="64"/>
      <c r="G50" s="64"/>
      <c r="H50" s="64"/>
      <c r="I50" s="65"/>
      <c r="J50" s="120">
        <f t="shared" si="0"/>
        <v>0</v>
      </c>
      <c r="K50" s="136" t="e">
        <f>(VLOOKUP(CONCATENATE(B50,C50),Qui!$D$301:$F$353,3))</f>
        <v>#N/A</v>
      </c>
      <c r="L50" s="9">
        <v>44</v>
      </c>
      <c r="M50" s="10"/>
      <c r="N50" s="11"/>
      <c r="O50" s="21"/>
      <c r="P50" s="34" t="e">
        <f>(VLOOKUP(CONCATENATE(M50,N50),Qui!$D$301:$F$353,2))</f>
        <v>#N/A</v>
      </c>
      <c r="R50" s="18"/>
      <c r="S50" s="18"/>
      <c r="T50" s="18"/>
      <c r="U50" s="18"/>
    </row>
    <row r="51" spans="1:23" ht="14.25" hidden="1" customHeight="1" thickBot="1" x14ac:dyDescent="0.35">
      <c r="A51" s="9">
        <v>45</v>
      </c>
      <c r="B51" s="129"/>
      <c r="C51" s="130"/>
      <c r="D51" s="64"/>
      <c r="E51" s="64"/>
      <c r="F51" s="64"/>
      <c r="G51" s="64"/>
      <c r="H51" s="64"/>
      <c r="I51" s="65"/>
      <c r="J51" s="120">
        <f t="shared" si="0"/>
        <v>0</v>
      </c>
      <c r="K51" s="136" t="e">
        <f>(VLOOKUP(CONCATENATE(B51,C51),Qui!$D$301:$F$353,3))</f>
        <v>#N/A</v>
      </c>
      <c r="L51" s="9">
        <v>45</v>
      </c>
      <c r="M51" s="10"/>
      <c r="N51" s="11"/>
      <c r="O51" s="21"/>
      <c r="P51" s="34" t="e">
        <f>(VLOOKUP(CONCATENATE(M51,N51),Qui!$D$301:$F$353,2))</f>
        <v>#N/A</v>
      </c>
      <c r="R51" s="18"/>
      <c r="S51" s="18"/>
      <c r="T51" s="18"/>
      <c r="U51" s="18"/>
    </row>
    <row r="52" spans="1:23" ht="14.25" hidden="1" customHeight="1" thickBot="1" x14ac:dyDescent="0.35">
      <c r="A52" s="9">
        <v>46</v>
      </c>
      <c r="B52" s="129"/>
      <c r="C52" s="130"/>
      <c r="D52" s="64"/>
      <c r="E52" s="64"/>
      <c r="F52" s="64"/>
      <c r="G52" s="64"/>
      <c r="H52" s="64"/>
      <c r="I52" s="65"/>
      <c r="J52" s="120">
        <f t="shared" si="0"/>
        <v>0</v>
      </c>
      <c r="K52" s="136" t="e">
        <f>(VLOOKUP(CONCATENATE(B52,C52),Qui!$D$301:$F$353,3))</f>
        <v>#N/A</v>
      </c>
      <c r="L52" s="9">
        <v>46</v>
      </c>
      <c r="M52" s="10"/>
      <c r="N52" s="11"/>
      <c r="O52" s="21"/>
      <c r="P52" s="34" t="e">
        <f>(VLOOKUP(CONCATENATE(M52,N52),Qui!$D$301:$F$353,2))</f>
        <v>#N/A</v>
      </c>
      <c r="R52" s="18"/>
      <c r="S52" s="18"/>
      <c r="T52" s="18"/>
      <c r="U52" s="18"/>
    </row>
    <row r="53" spans="1:23" ht="14.25" hidden="1" customHeight="1" thickBot="1" x14ac:dyDescent="0.35">
      <c r="A53" s="9">
        <v>47</v>
      </c>
      <c r="B53" s="129"/>
      <c r="C53" s="130"/>
      <c r="D53" s="64"/>
      <c r="E53" s="64"/>
      <c r="F53" s="64"/>
      <c r="G53" s="64"/>
      <c r="H53" s="64"/>
      <c r="I53" s="65"/>
      <c r="J53" s="120">
        <f t="shared" si="0"/>
        <v>0</v>
      </c>
      <c r="K53" s="136" t="e">
        <f>(VLOOKUP(CONCATENATE(B53,C53),Qui!$D$301:$F$353,3))</f>
        <v>#N/A</v>
      </c>
      <c r="L53" s="9">
        <v>47</v>
      </c>
      <c r="M53" s="10"/>
      <c r="N53" s="11"/>
      <c r="O53" s="21"/>
      <c r="P53" s="34" t="e">
        <f>(VLOOKUP(CONCATENATE(M53,N53),Qui!$D$301:$F$353,2))</f>
        <v>#N/A</v>
      </c>
      <c r="R53" s="18"/>
      <c r="S53" s="18"/>
      <c r="T53" s="18"/>
      <c r="U53" s="18"/>
    </row>
    <row r="54" spans="1:23" ht="14.25" hidden="1" customHeight="1" thickBot="1" x14ac:dyDescent="0.35">
      <c r="A54" s="9">
        <v>48</v>
      </c>
      <c r="B54" s="129"/>
      <c r="C54" s="130"/>
      <c r="D54" s="64"/>
      <c r="E54" s="64"/>
      <c r="F54" s="64"/>
      <c r="G54" s="64"/>
      <c r="H54" s="64"/>
      <c r="I54" s="65"/>
      <c r="J54" s="120">
        <f t="shared" si="0"/>
        <v>0</v>
      </c>
      <c r="K54" s="136" t="e">
        <f>(VLOOKUP(CONCATENATE(B54,C54),Qui!$D$301:$F$353,3))</f>
        <v>#N/A</v>
      </c>
      <c r="L54" s="9">
        <v>48</v>
      </c>
      <c r="M54" s="10"/>
      <c r="N54" s="11"/>
      <c r="O54" s="21"/>
      <c r="P54" s="34" t="e">
        <f>(VLOOKUP(CONCATENATE(M54,N54),Qui!$D$301:$F$353,2))</f>
        <v>#N/A</v>
      </c>
      <c r="R54" s="18"/>
      <c r="S54" s="18"/>
      <c r="T54" s="18"/>
      <c r="U54" s="18"/>
    </row>
    <row r="55" spans="1:23" ht="14.25" hidden="1" customHeight="1" thickBot="1" x14ac:dyDescent="0.35">
      <c r="A55" s="9">
        <v>49</v>
      </c>
      <c r="B55" s="129"/>
      <c r="C55" s="130"/>
      <c r="D55" s="64"/>
      <c r="E55" s="64"/>
      <c r="F55" s="64"/>
      <c r="G55" s="64"/>
      <c r="H55" s="64"/>
      <c r="I55" s="65"/>
      <c r="J55" s="120">
        <f t="shared" si="0"/>
        <v>0</v>
      </c>
      <c r="K55" s="136" t="e">
        <f>(VLOOKUP(CONCATENATE(B55,C55),Qui!$D$301:$F$353,3))</f>
        <v>#N/A</v>
      </c>
      <c r="L55" s="9">
        <v>49</v>
      </c>
      <c r="M55" s="10"/>
      <c r="N55" s="11"/>
      <c r="O55" s="21"/>
      <c r="P55" s="34" t="e">
        <f>(VLOOKUP(CONCATENATE(M55,N55),Qui!$D$301:$F$353,2))</f>
        <v>#N/A</v>
      </c>
      <c r="R55" s="18"/>
      <c r="S55" s="18"/>
      <c r="T55" s="18"/>
      <c r="U55" s="18"/>
    </row>
    <row r="56" spans="1:23" ht="14.25" hidden="1" customHeight="1" thickBot="1" x14ac:dyDescent="0.35">
      <c r="A56" s="9">
        <v>50</v>
      </c>
      <c r="B56" s="129"/>
      <c r="C56" s="130"/>
      <c r="D56" s="64"/>
      <c r="E56" s="64"/>
      <c r="F56" s="64"/>
      <c r="G56" s="64"/>
      <c r="H56" s="64"/>
      <c r="I56" s="65"/>
      <c r="J56" s="120">
        <f t="shared" si="0"/>
        <v>0</v>
      </c>
      <c r="K56" s="136" t="e">
        <f>(VLOOKUP(CONCATENATE(B56,C56),Qui!$D$301:$F$353,3))</f>
        <v>#N/A</v>
      </c>
      <c r="L56" s="9">
        <v>50</v>
      </c>
      <c r="M56" s="10"/>
      <c r="N56" s="11"/>
      <c r="O56" s="21"/>
      <c r="P56" s="34" t="e">
        <f>(VLOOKUP(CONCATENATE(M56,N56),Qui!$D$301:$F$353,2))</f>
        <v>#N/A</v>
      </c>
      <c r="R56" s="18"/>
      <c r="S56" s="18"/>
      <c r="T56" s="18"/>
      <c r="U56" s="18"/>
    </row>
    <row r="57" spans="1:23" ht="14.25" hidden="1" customHeight="1" thickBot="1" x14ac:dyDescent="0.35">
      <c r="A57" s="9">
        <v>51</v>
      </c>
      <c r="B57" s="129"/>
      <c r="C57" s="130"/>
      <c r="D57" s="64"/>
      <c r="E57" s="64"/>
      <c r="F57" s="64"/>
      <c r="G57" s="64"/>
      <c r="H57" s="64"/>
      <c r="I57" s="65"/>
      <c r="J57" s="120">
        <f t="shared" si="0"/>
        <v>0</v>
      </c>
      <c r="K57" s="136" t="e">
        <f>(VLOOKUP(CONCATENATE(B57,C57),Qui!$D$301:$F$353,3))</f>
        <v>#N/A</v>
      </c>
      <c r="L57" s="9">
        <v>51</v>
      </c>
      <c r="M57" s="10"/>
      <c r="N57" s="11"/>
      <c r="O57" s="21"/>
      <c r="P57" s="34" t="e">
        <f>(VLOOKUP(CONCATENATE(M57,N57),Qui!$D$301:$F$353,2))</f>
        <v>#N/A</v>
      </c>
      <c r="R57" s="18"/>
      <c r="S57" s="18"/>
      <c r="T57" s="18"/>
      <c r="U57" s="18"/>
    </row>
    <row r="58" spans="1:23" ht="14.25" hidden="1" customHeight="1" thickBot="1" x14ac:dyDescent="0.35">
      <c r="A58" s="9">
        <v>52</v>
      </c>
      <c r="B58" s="129"/>
      <c r="C58" s="130"/>
      <c r="D58" s="64"/>
      <c r="E58" s="64"/>
      <c r="F58" s="64"/>
      <c r="G58" s="64"/>
      <c r="H58" s="64"/>
      <c r="I58" s="65"/>
      <c r="J58" s="120">
        <f t="shared" si="0"/>
        <v>0</v>
      </c>
      <c r="K58" s="136" t="e">
        <f>(VLOOKUP(CONCATENATE(B58,C58),Qui!$D$301:$F$353,3))</f>
        <v>#N/A</v>
      </c>
      <c r="L58" s="9">
        <v>52</v>
      </c>
      <c r="M58" s="10"/>
      <c r="N58" s="11"/>
      <c r="O58" s="21"/>
      <c r="P58" s="34" t="e">
        <f>(VLOOKUP(CONCATENATE(M58,N58),Qui!$D$301:$F$353,2))</f>
        <v>#N/A</v>
      </c>
      <c r="R58" s="18"/>
      <c r="S58" s="18"/>
      <c r="T58" s="18"/>
      <c r="U58" s="18"/>
    </row>
    <row r="59" spans="1:23" ht="14.25" hidden="1" customHeight="1" thickBot="1" x14ac:dyDescent="0.35">
      <c r="A59" s="9">
        <v>53</v>
      </c>
      <c r="B59" s="131"/>
      <c r="C59" s="132"/>
      <c r="D59" s="64"/>
      <c r="E59" s="64"/>
      <c r="F59" s="64"/>
      <c r="G59" s="64"/>
      <c r="H59" s="64"/>
      <c r="I59" s="65"/>
      <c r="J59" s="47">
        <f t="shared" ref="J59" si="1">SUM(D59:I59)</f>
        <v>0</v>
      </c>
      <c r="K59" s="136" t="e">
        <f>(VLOOKUP(CONCATENATE(B59,C59),Qui!$D$301:$F$353,3))</f>
        <v>#N/A</v>
      </c>
      <c r="L59" s="9">
        <v>53</v>
      </c>
      <c r="M59" s="10"/>
      <c r="N59" s="11"/>
      <c r="O59" s="21"/>
      <c r="P59" s="34" t="e">
        <f>(VLOOKUP(CONCATENATE(M59,N59),Qui!$D$301:$F$353,2))</f>
        <v>#N/A</v>
      </c>
      <c r="R59" s="18"/>
      <c r="S59" s="18"/>
      <c r="T59" s="18"/>
      <c r="U59" s="18"/>
    </row>
    <row r="60" spans="1:23" s="34" customFormat="1" ht="15.75" customHeight="1" x14ac:dyDescent="0.25">
      <c r="A60" s="39"/>
      <c r="B60" s="40"/>
      <c r="D60" s="41">
        <f>MAX(D7:D41)</f>
        <v>118</v>
      </c>
      <c r="E60" s="41"/>
      <c r="F60" s="41">
        <f>MAX(F7:F41)</f>
        <v>105</v>
      </c>
      <c r="G60" s="41">
        <f>MAX(G7:G41)</f>
        <v>120</v>
      </c>
      <c r="H60" s="41">
        <f>MAX(H7:H41)</f>
        <v>0</v>
      </c>
      <c r="I60" s="41">
        <f>MAX(I7:I41)</f>
        <v>0</v>
      </c>
      <c r="J60" s="42"/>
      <c r="K60" s="138"/>
      <c r="L60" s="39"/>
      <c r="M60" s="40"/>
      <c r="R60" s="35"/>
      <c r="S60" s="35"/>
      <c r="T60" s="35"/>
      <c r="U60" s="35"/>
    </row>
    <row r="61" spans="1:23" ht="18" customHeight="1" x14ac:dyDescent="0.3">
      <c r="A61" s="3" t="s">
        <v>51</v>
      </c>
      <c r="B61" s="12"/>
      <c r="C61" s="13"/>
      <c r="D61" s="14"/>
      <c r="E61" s="14"/>
      <c r="F61" s="13"/>
      <c r="G61" s="13"/>
      <c r="H61" s="13"/>
      <c r="I61" s="20"/>
      <c r="J61" s="19"/>
      <c r="K61" s="139"/>
      <c r="L61" s="67" t="s">
        <v>53</v>
      </c>
      <c r="M61" s="66"/>
      <c r="N61" s="66"/>
      <c r="O61" s="13"/>
      <c r="P61" s="38"/>
      <c r="R61" s="18"/>
      <c r="S61" s="18"/>
      <c r="T61" s="18"/>
      <c r="U61" s="18"/>
    </row>
    <row r="62" spans="1:23" ht="7.5" customHeight="1" thickBot="1" x14ac:dyDescent="0.3">
      <c r="A62" s="8"/>
      <c r="I62" s="18"/>
      <c r="J62" s="19"/>
      <c r="K62" s="138"/>
      <c r="L62" s="16"/>
      <c r="M62" s="243"/>
      <c r="N62" s="243"/>
      <c r="O62" s="17"/>
      <c r="P62" s="35"/>
      <c r="R62" s="18"/>
      <c r="S62" s="18"/>
      <c r="T62" s="18"/>
      <c r="U62" s="18"/>
    </row>
    <row r="63" spans="1:23" ht="15" customHeight="1" thickBot="1" x14ac:dyDescent="0.3">
      <c r="A63" s="9">
        <v>1</v>
      </c>
      <c r="B63" s="227" t="s">
        <v>35</v>
      </c>
      <c r="C63" s="228"/>
      <c r="D63" s="51">
        <v>566</v>
      </c>
      <c r="E63" s="50">
        <v>468</v>
      </c>
      <c r="F63" s="36">
        <v>485</v>
      </c>
      <c r="G63" s="36">
        <v>561</v>
      </c>
      <c r="H63" s="36"/>
      <c r="I63" s="53"/>
      <c r="J63" s="45">
        <f>SUM(D63:I63)</f>
        <v>2080</v>
      </c>
      <c r="K63" s="137">
        <f>VLOOKUP(B63,Qui!$A$201:$D$204,4)</f>
        <v>3</v>
      </c>
      <c r="L63" s="9">
        <v>1</v>
      </c>
      <c r="M63" s="238" t="s">
        <v>35</v>
      </c>
      <c r="N63" s="239"/>
      <c r="O63" s="55">
        <v>561</v>
      </c>
      <c r="P63" s="34">
        <f>VLOOKUP(M63,Qui!$A$201:$D$204,4)</f>
        <v>3</v>
      </c>
      <c r="R63" s="18"/>
      <c r="S63" s="111"/>
      <c r="T63" s="238" t="s">
        <v>35</v>
      </c>
      <c r="U63" s="242"/>
      <c r="W63" s="45">
        <f>SUM(Q63:V63)</f>
        <v>0</v>
      </c>
    </row>
    <row r="64" spans="1:23" ht="15" customHeight="1" thickBot="1" x14ac:dyDescent="0.3">
      <c r="A64" s="9">
        <v>2</v>
      </c>
      <c r="B64" s="227" t="s">
        <v>37</v>
      </c>
      <c r="C64" s="228"/>
      <c r="D64" s="52">
        <v>506</v>
      </c>
      <c r="E64" s="11">
        <v>428</v>
      </c>
      <c r="F64" s="37">
        <v>409</v>
      </c>
      <c r="G64" s="37">
        <v>499</v>
      </c>
      <c r="H64" s="37"/>
      <c r="I64" s="54"/>
      <c r="J64" s="45">
        <f t="shared" ref="J64:J66" si="2">SUM(D64:I64)</f>
        <v>1842</v>
      </c>
      <c r="K64" s="137">
        <f>VLOOKUP(B64,Qui!$A$201:$D$204,4)</f>
        <v>4</v>
      </c>
      <c r="L64" s="9">
        <v>2</v>
      </c>
      <c r="M64" s="232" t="s">
        <v>37</v>
      </c>
      <c r="N64" s="233"/>
      <c r="O64" s="56">
        <v>499</v>
      </c>
      <c r="P64" s="34">
        <f>VLOOKUP(M64,Qui!$A$201:$D$204,4)</f>
        <v>4</v>
      </c>
      <c r="R64" s="18"/>
      <c r="S64" s="111"/>
      <c r="T64" s="227" t="s">
        <v>37</v>
      </c>
      <c r="U64" s="228"/>
      <c r="W64" s="45">
        <f t="shared" ref="W64:W66" si="3">SUM(Q64:V64)</f>
        <v>0</v>
      </c>
    </row>
    <row r="65" spans="1:24" ht="15" customHeight="1" thickBot="1" x14ac:dyDescent="0.3">
      <c r="A65" s="9">
        <v>3</v>
      </c>
      <c r="B65" s="227" t="s">
        <v>63</v>
      </c>
      <c r="C65" s="228"/>
      <c r="D65" s="52">
        <v>471</v>
      </c>
      <c r="E65" s="11">
        <v>444</v>
      </c>
      <c r="F65" s="37">
        <v>361</v>
      </c>
      <c r="G65" s="37">
        <v>462</v>
      </c>
      <c r="H65" s="37"/>
      <c r="I65" s="54"/>
      <c r="J65" s="45">
        <f t="shared" si="2"/>
        <v>1738</v>
      </c>
      <c r="K65" s="137">
        <f>VLOOKUP(B65,Qui!$A$201:$D$204,4)</f>
        <v>2</v>
      </c>
      <c r="L65" s="9">
        <v>3</v>
      </c>
      <c r="M65" s="227" t="s">
        <v>38</v>
      </c>
      <c r="N65" s="231"/>
      <c r="O65" s="56">
        <v>462</v>
      </c>
      <c r="P65" s="34">
        <f>VLOOKUP(M65,Qui!$A$201:$D$204,4)</f>
        <v>1</v>
      </c>
      <c r="R65" s="18"/>
      <c r="S65" s="111"/>
      <c r="T65" s="227" t="s">
        <v>63</v>
      </c>
      <c r="U65" s="228"/>
      <c r="V65" s="18"/>
      <c r="W65" s="45">
        <f t="shared" si="3"/>
        <v>0</v>
      </c>
      <c r="X65" s="18"/>
    </row>
    <row r="66" spans="1:24" ht="15" customHeight="1" thickBot="1" x14ac:dyDescent="0.3">
      <c r="A66" s="9">
        <v>4</v>
      </c>
      <c r="B66" s="227" t="s">
        <v>38</v>
      </c>
      <c r="C66" s="228"/>
      <c r="D66" s="58">
        <v>476</v>
      </c>
      <c r="E66" s="46">
        <v>351</v>
      </c>
      <c r="F66" s="59">
        <v>392</v>
      </c>
      <c r="G66" s="59">
        <v>393</v>
      </c>
      <c r="H66" s="59"/>
      <c r="I66" s="60"/>
      <c r="J66" s="45">
        <f t="shared" si="2"/>
        <v>1612</v>
      </c>
      <c r="K66" s="137">
        <f>VLOOKUP(B66,Qui!$A$201:$D$204,4)</f>
        <v>1</v>
      </c>
      <c r="L66" s="9">
        <v>4</v>
      </c>
      <c r="M66" s="229" t="s">
        <v>63</v>
      </c>
      <c r="N66" s="230"/>
      <c r="O66" s="61">
        <v>393</v>
      </c>
      <c r="P66" s="34">
        <f>VLOOKUP(M66,Qui!$A$201:$D$204,4)</f>
        <v>2</v>
      </c>
      <c r="R66" s="18"/>
      <c r="S66" s="35"/>
      <c r="T66" s="229" t="s">
        <v>38</v>
      </c>
      <c r="U66" s="237"/>
      <c r="V66" s="62"/>
      <c r="W66" s="45">
        <f t="shared" si="3"/>
        <v>0</v>
      </c>
      <c r="X66" s="62"/>
    </row>
    <row r="67" spans="1:24" ht="15" customHeight="1" thickBot="1" x14ac:dyDescent="0.3">
      <c r="A67" s="9">
        <v>5</v>
      </c>
      <c r="B67" s="227"/>
      <c r="C67" s="228"/>
      <c r="D67" s="58"/>
      <c r="E67" s="46"/>
      <c r="F67" s="59"/>
      <c r="G67" s="59"/>
      <c r="H67" s="59"/>
      <c r="I67" s="60"/>
      <c r="J67" s="45">
        <f t="shared" ref="J67" si="4">SUM(D67:I67)</f>
        <v>0</v>
      </c>
      <c r="K67" s="137" t="e">
        <f>VLOOKUP(B67,Qui!$A$201:$D$204,4)</f>
        <v>#N/A</v>
      </c>
      <c r="L67" s="9">
        <v>5</v>
      </c>
      <c r="M67" s="229" t="s">
        <v>63</v>
      </c>
      <c r="N67" s="230"/>
      <c r="O67" s="61">
        <v>394</v>
      </c>
      <c r="P67" s="34">
        <f>VLOOKUP(M67,Qui!$A$201:$D$204,4)</f>
        <v>2</v>
      </c>
      <c r="R67" s="18"/>
      <c r="S67" s="35"/>
      <c r="T67" s="141"/>
      <c r="U67" s="141"/>
      <c r="V67" s="62"/>
      <c r="W67" s="57"/>
      <c r="X67" s="62"/>
    </row>
    <row r="68" spans="1:24" s="34" customFormat="1" ht="6.75" customHeight="1" x14ac:dyDescent="0.25">
      <c r="A68" s="43"/>
      <c r="B68" s="40"/>
      <c r="D68" s="44">
        <f>MAX(D63:D66)</f>
        <v>566</v>
      </c>
      <c r="E68" s="44"/>
      <c r="F68" s="44">
        <f>MAX(F63:F66)</f>
        <v>485</v>
      </c>
      <c r="G68" s="44">
        <f>MAX(G63:G66)</f>
        <v>561</v>
      </c>
      <c r="H68" s="44">
        <f>MAX(H63:H66)</f>
        <v>0</v>
      </c>
      <c r="I68" s="44">
        <f>MAX(I63:I66)</f>
        <v>0</v>
      </c>
      <c r="K68" s="135"/>
      <c r="R68" s="35"/>
      <c r="S68" s="35"/>
      <c r="T68" s="35"/>
      <c r="U68" s="35"/>
      <c r="V68" s="35"/>
      <c r="W68" s="35"/>
      <c r="X68" s="35"/>
    </row>
    <row r="69" spans="1:24" x14ac:dyDescent="0.25">
      <c r="F69" s="6"/>
      <c r="J69" s="6" t="s">
        <v>108</v>
      </c>
      <c r="K69" s="140"/>
      <c r="R69" s="18"/>
      <c r="S69" s="18"/>
      <c r="T69" s="18"/>
      <c r="U69" s="18"/>
      <c r="V69" s="18"/>
      <c r="W69" s="18"/>
      <c r="X69" s="18"/>
    </row>
    <row r="70" spans="1:24" x14ac:dyDescent="0.25">
      <c r="R70" s="18"/>
      <c r="S70" s="18"/>
      <c r="T70" s="18"/>
      <c r="U70" s="18"/>
      <c r="V70" s="18"/>
      <c r="W70" s="18"/>
      <c r="X70" s="18"/>
    </row>
    <row r="71" spans="1:24" x14ac:dyDescent="0.25">
      <c r="B71" s="1"/>
      <c r="D71" s="1"/>
      <c r="E71" s="1"/>
      <c r="R71" s="18"/>
      <c r="S71" s="18"/>
      <c r="T71" s="18"/>
      <c r="U71" s="18"/>
      <c r="V71" s="18"/>
      <c r="W71" s="18"/>
      <c r="X71" s="18"/>
    </row>
    <row r="72" spans="1:24" x14ac:dyDescent="0.25">
      <c r="B72" s="1"/>
      <c r="D72" s="1"/>
      <c r="E72" s="1"/>
      <c r="R72" s="18"/>
      <c r="S72" s="18"/>
      <c r="T72" s="18"/>
      <c r="U72" s="18"/>
    </row>
    <row r="73" spans="1:24" x14ac:dyDescent="0.25">
      <c r="B73" s="1"/>
      <c r="D73" s="1"/>
      <c r="E73" s="1"/>
    </row>
    <row r="74" spans="1:24" x14ac:dyDescent="0.25">
      <c r="B74" s="1"/>
      <c r="D74" s="1"/>
      <c r="E74" s="1"/>
    </row>
    <row r="75" spans="1:24" x14ac:dyDescent="0.25">
      <c r="B75" s="1"/>
      <c r="D75" s="1"/>
      <c r="E75" s="1"/>
    </row>
    <row r="76" spans="1:24" x14ac:dyDescent="0.25">
      <c r="B76" s="1"/>
      <c r="D76" s="1"/>
      <c r="E76" s="1"/>
    </row>
    <row r="77" spans="1:24" x14ac:dyDescent="0.25">
      <c r="B77" s="1"/>
      <c r="D77" s="1"/>
      <c r="E77" s="1"/>
    </row>
    <row r="78" spans="1:24" x14ac:dyDescent="0.25">
      <c r="B78" s="1"/>
      <c r="D78" s="1"/>
      <c r="E78" s="1"/>
    </row>
    <row r="79" spans="1:24" x14ac:dyDescent="0.25">
      <c r="B79" s="1"/>
      <c r="D79" s="1"/>
      <c r="E79" s="1"/>
    </row>
  </sheetData>
  <sortState ref="B5:J39">
    <sortCondition descending="1" ref="J5:J39"/>
  </sortState>
  <mergeCells count="21">
    <mergeCell ref="A1:O1"/>
    <mergeCell ref="A2:O2"/>
    <mergeCell ref="M4:O4"/>
    <mergeCell ref="A4:B4"/>
    <mergeCell ref="T66:U66"/>
    <mergeCell ref="T64:U64"/>
    <mergeCell ref="T65:U65"/>
    <mergeCell ref="M63:N63"/>
    <mergeCell ref="B63:C63"/>
    <mergeCell ref="J4:J5"/>
    <mergeCell ref="M5:O5"/>
    <mergeCell ref="T63:U63"/>
    <mergeCell ref="M62:N62"/>
    <mergeCell ref="B67:C67"/>
    <mergeCell ref="M67:N67"/>
    <mergeCell ref="M66:N66"/>
    <mergeCell ref="B64:C64"/>
    <mergeCell ref="B66:C66"/>
    <mergeCell ref="B65:C65"/>
    <mergeCell ref="M65:N65"/>
    <mergeCell ref="M64:N64"/>
  </mergeCells>
  <phoneticPr fontId="0" type="noConversion"/>
  <conditionalFormatting sqref="D63:I64 V66:V67 X66:X67">
    <cfRule type="cellIs" dxfId="72" priority="131" stopIfTrue="1" operator="equal">
      <formula>D$68</formula>
    </cfRule>
  </conditionalFormatting>
  <conditionalFormatting sqref="D7:I10 D13:I13 D16:I20 D23:I38">
    <cfRule type="cellIs" dxfId="71" priority="132" stopIfTrue="1" operator="equal">
      <formula>D$60</formula>
    </cfRule>
  </conditionalFormatting>
  <conditionalFormatting sqref="O63:O64 M63 M7:O59">
    <cfRule type="expression" dxfId="70" priority="136" stopIfTrue="1">
      <formula>$P7=1</formula>
    </cfRule>
    <cfRule type="expression" dxfId="69" priority="137" stopIfTrue="1">
      <formula>$P7=2</formula>
    </cfRule>
    <cfRule type="expression" dxfId="68" priority="138" stopIfTrue="1">
      <formula>$P7=3</formula>
    </cfRule>
  </conditionalFormatting>
  <conditionalFormatting sqref="D11:I11">
    <cfRule type="cellIs" dxfId="67" priority="102" stopIfTrue="1" operator="equal">
      <formula>D$60</formula>
    </cfRule>
  </conditionalFormatting>
  <conditionalFormatting sqref="D12:I12">
    <cfRule type="cellIs" dxfId="66" priority="98" stopIfTrue="1" operator="equal">
      <formula>D$60</formula>
    </cfRule>
  </conditionalFormatting>
  <conditionalFormatting sqref="D15:I15">
    <cfRule type="cellIs" dxfId="65" priority="87" stopIfTrue="1" operator="equal">
      <formula>D$60</formula>
    </cfRule>
  </conditionalFormatting>
  <conditionalFormatting sqref="D14:I14">
    <cfRule type="cellIs" dxfId="64" priority="83" stopIfTrue="1" operator="equal">
      <formula>D$60</formula>
    </cfRule>
  </conditionalFormatting>
  <conditionalFormatting sqref="O66:O67 M66:M67">
    <cfRule type="expression" dxfId="63" priority="59" stopIfTrue="1">
      <formula>$P66=1</formula>
    </cfRule>
    <cfRule type="expression" dxfId="62" priority="60" stopIfTrue="1">
      <formula>$P66=2</formula>
    </cfRule>
    <cfRule type="expression" dxfId="61" priority="61" stopIfTrue="1">
      <formula>$P66=3</formula>
    </cfRule>
  </conditionalFormatting>
  <conditionalFormatting sqref="O65 M65">
    <cfRule type="expression" dxfId="60" priority="56" stopIfTrue="1">
      <formula>$P65=1</formula>
    </cfRule>
    <cfRule type="expression" dxfId="59" priority="57" stopIfTrue="1">
      <formula>$P65=2</formula>
    </cfRule>
    <cfRule type="expression" dxfId="58" priority="58" stopIfTrue="1">
      <formula>$P65=3</formula>
    </cfRule>
  </conditionalFormatting>
  <conditionalFormatting sqref="D66:I67">
    <cfRule type="cellIs" dxfId="57" priority="48" stopIfTrue="1" operator="equal">
      <formula>D$68</formula>
    </cfRule>
  </conditionalFormatting>
  <conditionalFormatting sqref="D65:I65">
    <cfRule type="cellIs" dxfId="56" priority="44" stopIfTrue="1" operator="equal">
      <formula>D$68</formula>
    </cfRule>
  </conditionalFormatting>
  <conditionalFormatting sqref="D22:I22">
    <cfRule type="cellIs" dxfId="55" priority="36" stopIfTrue="1" operator="equal">
      <formula>D$60</formula>
    </cfRule>
  </conditionalFormatting>
  <conditionalFormatting sqref="D21:I21">
    <cfRule type="cellIs" dxfId="54" priority="32" stopIfTrue="1" operator="equal">
      <formula>D$60</formula>
    </cfRule>
  </conditionalFormatting>
  <conditionalFormatting sqref="D39:I59">
    <cfRule type="cellIs" dxfId="53" priority="19" stopIfTrue="1" operator="equal">
      <formula>D$60</formula>
    </cfRule>
  </conditionalFormatting>
  <conditionalFormatting sqref="M64">
    <cfRule type="expression" dxfId="52" priority="13" stopIfTrue="1">
      <formula>$P64=1</formula>
    </cfRule>
    <cfRule type="expression" dxfId="51" priority="14" stopIfTrue="1">
      <formula>$P64=2</formula>
    </cfRule>
    <cfRule type="expression" dxfId="50" priority="15" stopIfTrue="1">
      <formula>$P64=3</formula>
    </cfRule>
  </conditionalFormatting>
  <conditionalFormatting sqref="B7:C58 J7:J58">
    <cfRule type="expression" priority="10">
      <formula>$K7&lt;1</formula>
    </cfRule>
    <cfRule type="expression" dxfId="49" priority="11">
      <formula>$K7=1</formula>
    </cfRule>
    <cfRule type="expression" dxfId="48" priority="12">
      <formula>$K7=2</formula>
    </cfRule>
    <cfRule type="expression" dxfId="47" priority="133">
      <formula>$K7=3</formula>
    </cfRule>
    <cfRule type="expression" dxfId="46" priority="134">
      <formula>$K7=4</formula>
    </cfRule>
    <cfRule type="expression" dxfId="45" priority="135">
      <formula>$K7=5</formula>
    </cfRule>
  </conditionalFormatting>
  <conditionalFormatting sqref="T66:T67">
    <cfRule type="expression" dxfId="44" priority="6" stopIfTrue="1">
      <formula>$K66=3</formula>
    </cfRule>
  </conditionalFormatting>
  <conditionalFormatting sqref="T65">
    <cfRule type="expression" dxfId="43" priority="1" stopIfTrue="1">
      <formula>$K65=1</formula>
    </cfRule>
    <cfRule type="expression" dxfId="42" priority="2" stopIfTrue="1">
      <formula>$K65=2</formula>
    </cfRule>
    <cfRule type="expression" dxfId="41" priority="3" stopIfTrue="1">
      <formula>$K65=3</formula>
    </cfRule>
    <cfRule type="expression" dxfId="40" priority="4" stopIfTrue="1">
      <formula>$K64=4</formula>
    </cfRule>
    <cfRule type="expression" dxfId="39" priority="5" stopIfTrue="1">
      <formula>$K64=5</formula>
    </cfRule>
  </conditionalFormatting>
  <conditionalFormatting sqref="B63:C67 J63:J67">
    <cfRule type="expression" dxfId="38" priority="45">
      <formula>$K63=1</formula>
    </cfRule>
    <cfRule type="expression" dxfId="37" priority="46">
      <formula>$K63=2</formula>
    </cfRule>
    <cfRule type="expression" dxfId="36" priority="47">
      <formula>$K63=3</formula>
    </cfRule>
    <cfRule type="expression" dxfId="35" priority="49">
      <formula>$K63=4</formula>
    </cfRule>
    <cfRule type="expression" dxfId="34" priority="50">
      <formula>$K63=5</formula>
    </cfRule>
  </conditionalFormatting>
  <printOptions horizontalCentered="1" verticalCentered="1"/>
  <pageMargins left="0.47244094488188981" right="0.23622047244094491" top="0.31496062992125984" bottom="0.47244094488188981" header="0" footer="0.39370078740157483"/>
  <pageSetup paperSize="287" scale="48" orientation="portrait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5"/>
  <sheetViews>
    <sheetView topLeftCell="A309" zoomScale="70" zoomScaleNormal="70" zoomScaleSheetLayoutView="130" workbookViewId="0">
      <selection activeCell="G33" sqref="G33:H37"/>
    </sheetView>
  </sheetViews>
  <sheetFormatPr baseColWidth="10" defaultRowHeight="12.75" x14ac:dyDescent="0.2"/>
  <cols>
    <col min="1" max="1" width="20.42578125" style="98" bestFit="1" customWidth="1"/>
    <col min="2" max="2" width="17.28515625" style="115" customWidth="1"/>
    <col min="3" max="3" width="29.7109375" style="115" customWidth="1"/>
    <col min="4" max="4" width="21" style="98" customWidth="1"/>
    <col min="5" max="5" width="18.7109375" style="98" customWidth="1"/>
    <col min="6" max="6" width="27" style="98" customWidth="1"/>
    <col min="7" max="7" width="16.28515625" style="98" hidden="1" customWidth="1"/>
    <col min="8" max="8" width="15.5703125" style="98" hidden="1" customWidth="1"/>
    <col min="9" max="9" width="29.85546875" style="98" bestFit="1" customWidth="1"/>
    <col min="10" max="10" width="7.42578125" style="98" bestFit="1" customWidth="1"/>
    <col min="11" max="11" width="22.5703125" style="98" customWidth="1"/>
    <col min="12" max="12" width="38.5703125" style="98" customWidth="1"/>
    <col min="13" max="13" width="40" style="98" customWidth="1"/>
    <col min="14" max="16384" width="11.42578125" style="98"/>
  </cols>
  <sheetData>
    <row r="1" s="159" customFormat="1" ht="30" x14ac:dyDescent="0.2"/>
    <row r="2" s="159" customFormat="1" ht="37.5" hidden="1" customHeight="1" x14ac:dyDescent="0.2"/>
    <row r="3" s="159" customFormat="1" ht="11.25" hidden="1" customHeight="1" x14ac:dyDescent="0.2"/>
    <row r="4" s="159" customFormat="1" ht="12.75" hidden="1" customHeight="1" x14ac:dyDescent="0.2"/>
    <row r="5" s="159" customFormat="1" ht="6" hidden="1" customHeight="1" x14ac:dyDescent="0.2"/>
    <row r="6" s="159" customFormat="1" ht="12.75" hidden="1" customHeight="1" x14ac:dyDescent="0.2"/>
    <row r="7" s="159" customFormat="1" ht="12.75" hidden="1" customHeight="1" x14ac:dyDescent="0.2"/>
    <row r="8" s="159" customFormat="1" ht="12.75" hidden="1" customHeight="1" x14ac:dyDescent="0.2"/>
    <row r="9" s="159" customFormat="1" ht="12.75" hidden="1" customHeight="1" x14ac:dyDescent="0.2"/>
    <row r="10" s="159" customFormat="1" ht="9.75" hidden="1" customHeight="1" x14ac:dyDescent="0.2"/>
    <row r="11" s="159" customFormat="1" ht="12.75" hidden="1" customHeight="1" x14ac:dyDescent="0.2"/>
    <row r="12" s="159" customFormat="1" ht="6" hidden="1" customHeight="1" x14ac:dyDescent="0.2"/>
    <row r="13" s="159" customFormat="1" ht="12.75" hidden="1" customHeight="1" x14ac:dyDescent="0.2"/>
    <row r="14" s="159" customFormat="1" ht="12.75" hidden="1" customHeight="1" x14ac:dyDescent="0.2"/>
    <row r="15" s="159" customFormat="1" ht="12.75" hidden="1" customHeight="1" x14ac:dyDescent="0.2"/>
    <row r="16" s="159" customFormat="1" ht="12.75" hidden="1" customHeight="1" x14ac:dyDescent="0.2"/>
    <row r="17" s="159" customFormat="1" ht="9.75" hidden="1" customHeight="1" x14ac:dyDescent="0.2"/>
    <row r="18" s="159" customFormat="1" ht="12.75" hidden="1" customHeight="1" x14ac:dyDescent="0.2"/>
    <row r="19" s="159" customFormat="1" ht="6" hidden="1" customHeight="1" x14ac:dyDescent="0.2"/>
    <row r="20" s="159" customFormat="1" ht="12.75" hidden="1" customHeight="1" x14ac:dyDescent="0.2"/>
    <row r="21" s="159" customFormat="1" ht="12.75" hidden="1" customHeight="1" x14ac:dyDescent="0.2"/>
    <row r="22" s="159" customFormat="1" ht="12.75" hidden="1" customHeight="1" x14ac:dyDescent="0.2"/>
    <row r="23" s="159" customFormat="1" ht="12.75" hidden="1" customHeight="1" x14ac:dyDescent="0.2"/>
    <row r="24" s="159" customFormat="1" ht="9.75" hidden="1" customHeight="1" x14ac:dyDescent="0.2"/>
    <row r="25" s="159" customFormat="1" ht="12.75" hidden="1" customHeight="1" x14ac:dyDescent="0.2"/>
    <row r="26" s="159" customFormat="1" ht="6" hidden="1" customHeight="1" x14ac:dyDescent="0.2"/>
    <row r="27" s="159" customFormat="1" ht="12.75" hidden="1" customHeight="1" x14ac:dyDescent="0.2"/>
    <row r="28" s="159" customFormat="1" ht="12.75" hidden="1" customHeight="1" x14ac:dyDescent="0.2"/>
    <row r="29" s="159" customFormat="1" ht="12.75" hidden="1" customHeight="1" x14ac:dyDescent="0.2"/>
    <row r="30" s="159" customFormat="1" ht="12.75" hidden="1" customHeight="1" x14ac:dyDescent="0.2"/>
    <row r="31" s="159" customFormat="1" ht="15" hidden="1" customHeight="1" x14ac:dyDescent="0.2"/>
    <row r="32" s="159" customFormat="1" ht="12" hidden="1" customHeight="1" x14ac:dyDescent="0.2"/>
    <row r="33" s="159" customFormat="1" ht="12.75" hidden="1" customHeight="1" x14ac:dyDescent="0.2"/>
    <row r="34" s="159" customFormat="1" ht="12.75" hidden="1" customHeight="1" x14ac:dyDescent="0.2"/>
    <row r="35" s="159" customFormat="1" ht="12.75" hidden="1" customHeight="1" x14ac:dyDescent="0.2"/>
    <row r="36" s="159" customFormat="1" ht="12.75" hidden="1" customHeight="1" x14ac:dyDescent="0.2"/>
    <row r="37" s="159" customFormat="1" ht="12.75" hidden="1" customHeight="1" x14ac:dyDescent="0.2"/>
    <row r="38" s="159" customFormat="1" ht="12.75" hidden="1" customHeight="1" x14ac:dyDescent="0.2"/>
    <row r="39" s="159" customFormat="1" ht="12.75" hidden="1" customHeight="1" x14ac:dyDescent="0.2"/>
    <row r="40" s="159" customFormat="1" ht="6" hidden="1" customHeight="1" x14ac:dyDescent="0.2"/>
    <row r="41" s="159" customFormat="1" ht="12.75" hidden="1" customHeight="1" x14ac:dyDescent="0.2"/>
    <row r="42" s="159" customFormat="1" ht="12.75" hidden="1" customHeight="1" x14ac:dyDescent="0.2"/>
    <row r="43" s="159" customFormat="1" ht="12.75" hidden="1" customHeight="1" x14ac:dyDescent="0.2"/>
    <row r="44" s="159" customFormat="1" ht="12.75" hidden="1" customHeight="1" x14ac:dyDescent="0.2"/>
    <row r="45" s="159" customFormat="1" ht="9.75" hidden="1" customHeight="1" x14ac:dyDescent="0.2"/>
    <row r="46" s="159" customFormat="1" ht="12.75" hidden="1" customHeight="1" x14ac:dyDescent="0.2"/>
    <row r="47" s="159" customFormat="1" ht="6" hidden="1" customHeight="1" x14ac:dyDescent="0.2"/>
    <row r="48" s="159" customFormat="1" ht="12.75" hidden="1" customHeight="1" x14ac:dyDescent="0.2"/>
    <row r="49" s="159" customFormat="1" ht="12.75" hidden="1" customHeight="1" x14ac:dyDescent="0.2"/>
    <row r="50" s="159" customFormat="1" ht="12.75" hidden="1" customHeight="1" x14ac:dyDescent="0.2"/>
    <row r="51" s="159" customFormat="1" ht="12.75" hidden="1" customHeight="1" x14ac:dyDescent="0.2"/>
    <row r="52" s="159" customFormat="1" ht="9.75" hidden="1" customHeight="1" x14ac:dyDescent="0.2"/>
    <row r="53" s="159" customFormat="1" ht="12.75" hidden="1" customHeight="1" x14ac:dyDescent="0.2"/>
    <row r="54" s="159" customFormat="1" ht="6" hidden="1" customHeight="1" x14ac:dyDescent="0.2"/>
    <row r="55" s="159" customFormat="1" ht="12.75" hidden="1" customHeight="1" x14ac:dyDescent="0.2"/>
    <row r="56" s="159" customFormat="1" ht="12.75" hidden="1" customHeight="1" x14ac:dyDescent="0.2"/>
    <row r="57" s="159" customFormat="1" ht="12.75" hidden="1" customHeight="1" x14ac:dyDescent="0.2"/>
    <row r="58" s="159" customFormat="1" ht="12.75" hidden="1" customHeight="1" x14ac:dyDescent="0.2"/>
    <row r="59" s="159" customFormat="1" ht="9.75" hidden="1" customHeight="1" x14ac:dyDescent="0.2"/>
    <row r="60" s="159" customFormat="1" ht="12.75" hidden="1" customHeight="1" x14ac:dyDescent="0.2"/>
    <row r="61" s="159" customFormat="1" ht="6" hidden="1" customHeight="1" x14ac:dyDescent="0.2"/>
    <row r="62" s="159" customFormat="1" ht="12.75" hidden="1" customHeight="1" x14ac:dyDescent="0.2"/>
    <row r="63" s="159" customFormat="1" ht="12.75" hidden="1" customHeight="1" x14ac:dyDescent="0.2"/>
    <row r="64" s="159" customFormat="1" ht="12.75" hidden="1" customHeight="1" x14ac:dyDescent="0.2"/>
    <row r="65" s="159" customFormat="1" ht="12.75" hidden="1" customHeight="1" x14ac:dyDescent="0.2"/>
    <row r="66" s="159" customFormat="1" ht="9.75" hidden="1" customHeight="1" x14ac:dyDescent="0.2"/>
    <row r="67" s="159" customFormat="1" ht="12.75" hidden="1" customHeight="1" x14ac:dyDescent="0.2"/>
    <row r="68" s="159" customFormat="1" ht="6" hidden="1" customHeight="1" x14ac:dyDescent="0.2"/>
    <row r="69" s="159" customFormat="1" ht="12.75" hidden="1" customHeight="1" x14ac:dyDescent="0.2"/>
    <row r="70" s="159" customFormat="1" ht="12.75" hidden="1" customHeight="1" x14ac:dyDescent="0.2"/>
    <row r="71" s="159" customFormat="1" ht="12.75" hidden="1" customHeight="1" x14ac:dyDescent="0.2"/>
    <row r="72" s="159" customFormat="1" ht="12.75" hidden="1" customHeight="1" x14ac:dyDescent="0.2"/>
    <row r="73" s="159" customFormat="1" ht="9.75" hidden="1" customHeight="1" x14ac:dyDescent="0.2"/>
    <row r="74" s="159" customFormat="1" ht="12.75" hidden="1" customHeight="1" x14ac:dyDescent="0.2"/>
    <row r="75" s="159" customFormat="1" ht="12.75" hidden="1" customHeight="1" x14ac:dyDescent="0.2"/>
    <row r="76" s="159" customFormat="1" ht="12.75" hidden="1" customHeight="1" x14ac:dyDescent="0.2"/>
    <row r="77" s="159" customFormat="1" ht="12.75" hidden="1" customHeight="1" x14ac:dyDescent="0.2"/>
    <row r="78" s="159" customFormat="1" ht="12.75" hidden="1" customHeight="1" x14ac:dyDescent="0.2"/>
    <row r="79" s="159" customFormat="1" ht="12.75" hidden="1" customHeight="1" x14ac:dyDescent="0.2"/>
    <row r="80" s="159" customFormat="1" ht="12.75" hidden="1" customHeight="1" x14ac:dyDescent="0.2"/>
    <row r="81" s="159" customFormat="1" ht="12.75" hidden="1" customHeight="1" x14ac:dyDescent="0.2"/>
    <row r="82" s="159" customFormat="1" ht="12.75" hidden="1" customHeight="1" x14ac:dyDescent="0.2"/>
    <row r="83" s="159" customFormat="1" ht="12.75" hidden="1" customHeight="1" x14ac:dyDescent="0.2"/>
    <row r="84" s="159" customFormat="1" ht="12.75" hidden="1" customHeight="1" x14ac:dyDescent="0.2"/>
    <row r="85" s="159" customFormat="1" ht="12.75" hidden="1" customHeight="1" x14ac:dyDescent="0.2"/>
    <row r="86" s="159" customFormat="1" ht="12.75" hidden="1" customHeight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6" hidden="1" x14ac:dyDescent="0.2"/>
    <row r="194" spans="1:6" hidden="1" x14ac:dyDescent="0.2"/>
    <row r="195" spans="1:6" hidden="1" x14ac:dyDescent="0.2"/>
    <row r="198" spans="1:6" x14ac:dyDescent="0.2">
      <c r="F198" s="113" t="s">
        <v>153</v>
      </c>
    </row>
    <row r="200" spans="1:6" ht="20.25" x14ac:dyDescent="0.3">
      <c r="A200" s="160" t="s">
        <v>86</v>
      </c>
      <c r="B200" s="160" t="s">
        <v>87</v>
      </c>
      <c r="C200" s="114" t="s">
        <v>88</v>
      </c>
      <c r="D200" s="114" t="s">
        <v>89</v>
      </c>
      <c r="E200" s="114" t="s">
        <v>154</v>
      </c>
      <c r="F200" s="114" t="s">
        <v>155</v>
      </c>
    </row>
    <row r="201" spans="1:6" ht="16.5" x14ac:dyDescent="0.3">
      <c r="A201" s="201" t="s">
        <v>38</v>
      </c>
      <c r="B201" s="201" t="s">
        <v>96</v>
      </c>
      <c r="C201" s="202" t="s">
        <v>90</v>
      </c>
      <c r="D201" s="203">
        <v>1</v>
      </c>
      <c r="E201" s="203" t="s">
        <v>156</v>
      </c>
      <c r="F201" s="142" t="str">
        <f>Liste1[[#This Row],[Les_Clubs]]</f>
        <v>La Chaux-de-Fonds</v>
      </c>
    </row>
    <row r="202" spans="1:6" ht="16.5" x14ac:dyDescent="0.3">
      <c r="A202" s="201" t="s">
        <v>63</v>
      </c>
      <c r="B202" s="201" t="s">
        <v>68</v>
      </c>
      <c r="C202" s="202" t="s">
        <v>58</v>
      </c>
      <c r="D202" s="203">
        <v>2</v>
      </c>
      <c r="E202" s="203" t="s">
        <v>157</v>
      </c>
      <c r="F202" s="142" t="str">
        <f>Liste1[[#This Row],[Les_Clubs]]</f>
        <v>La Vue-des-Alpes</v>
      </c>
    </row>
    <row r="203" spans="1:6" ht="16.5" x14ac:dyDescent="0.3">
      <c r="A203" s="201" t="s">
        <v>35</v>
      </c>
      <c r="B203" s="201" t="s">
        <v>60</v>
      </c>
      <c r="C203" s="202" t="s">
        <v>67</v>
      </c>
      <c r="D203" s="203">
        <v>3</v>
      </c>
      <c r="E203" s="203" t="s">
        <v>158</v>
      </c>
      <c r="F203" s="142" t="str">
        <f>Liste1[[#This Row],[Les_Clubs]]</f>
        <v>Le Locle</v>
      </c>
    </row>
    <row r="204" spans="1:6" ht="16.5" x14ac:dyDescent="0.3">
      <c r="A204" s="201" t="s">
        <v>37</v>
      </c>
      <c r="B204" s="201" t="s">
        <v>35</v>
      </c>
      <c r="C204" s="202" t="s">
        <v>71</v>
      </c>
      <c r="D204" s="203">
        <v>4</v>
      </c>
      <c r="E204" s="203" t="s">
        <v>159</v>
      </c>
      <c r="F204" s="142" t="str">
        <f>Liste1[[#This Row],[Les_Clubs]]</f>
        <v>L'Epi</v>
      </c>
    </row>
    <row r="205" spans="1:6" ht="16.5" x14ac:dyDescent="0.3">
      <c r="A205" s="201"/>
      <c r="B205" s="201" t="s">
        <v>37</v>
      </c>
      <c r="C205" s="202" t="s">
        <v>79</v>
      </c>
      <c r="D205" s="203">
        <v>5</v>
      </c>
      <c r="E205" s="203" t="s">
        <v>160</v>
      </c>
      <c r="F205" s="142">
        <f>Liste1[[#This Row],[Les_Clubs]]</f>
        <v>0</v>
      </c>
    </row>
    <row r="206" spans="1:6" ht="16.5" x14ac:dyDescent="0.3">
      <c r="A206" s="201"/>
      <c r="B206" s="201" t="s">
        <v>84</v>
      </c>
      <c r="C206" s="202" t="s">
        <v>80</v>
      </c>
      <c r="D206" s="203"/>
      <c r="E206" s="203"/>
      <c r="F206" s="142">
        <f>Liste1[[#This Row],[Les_Clubs]]</f>
        <v>0</v>
      </c>
    </row>
    <row r="207" spans="1:6" ht="16.5" x14ac:dyDescent="0.3">
      <c r="A207" s="201"/>
      <c r="B207" s="201"/>
      <c r="C207" s="202" t="s">
        <v>81</v>
      </c>
      <c r="D207" s="203"/>
      <c r="E207" s="203"/>
      <c r="F207" s="142">
        <f>Liste1[[#This Row],[Les_Clubs]]</f>
        <v>0</v>
      </c>
    </row>
    <row r="208" spans="1:6" ht="16.5" x14ac:dyDescent="0.3">
      <c r="A208" s="201"/>
      <c r="B208" s="201"/>
      <c r="C208" s="202" t="s">
        <v>82</v>
      </c>
      <c r="D208" s="203"/>
      <c r="E208" s="203"/>
      <c r="F208" s="142">
        <f>Liste1[[#This Row],[Les_Clubs]]</f>
        <v>0</v>
      </c>
    </row>
    <row r="209" spans="1:6" ht="16.5" x14ac:dyDescent="0.3">
      <c r="A209" s="201"/>
      <c r="B209" s="201"/>
      <c r="C209" s="202" t="s">
        <v>83</v>
      </c>
      <c r="D209" s="203"/>
      <c r="E209" s="203"/>
      <c r="F209" s="142">
        <f>Liste1[[#This Row],[Les_Clubs]]</f>
        <v>0</v>
      </c>
    </row>
    <row r="210" spans="1:6" ht="16.5" x14ac:dyDescent="0.3">
      <c r="A210" s="201"/>
      <c r="B210" s="201"/>
      <c r="C210" s="202" t="s">
        <v>110</v>
      </c>
      <c r="D210" s="203"/>
      <c r="E210" s="203"/>
      <c r="F210" s="142">
        <f>Liste1[[#This Row],[Les_Clubs]]</f>
        <v>0</v>
      </c>
    </row>
    <row r="211" spans="1:6" ht="16.5" x14ac:dyDescent="0.3">
      <c r="A211" s="201"/>
      <c r="B211" s="201"/>
      <c r="C211" s="204"/>
      <c r="D211" s="203"/>
      <c r="E211" s="203"/>
      <c r="F211" s="142">
        <f>Liste1[[#This Row],[Les_Clubs]]</f>
        <v>0</v>
      </c>
    </row>
    <row r="218" spans="1:6" hidden="1" x14ac:dyDescent="0.2"/>
    <row r="219" spans="1:6" hidden="1" x14ac:dyDescent="0.2"/>
    <row r="220" spans="1:6" hidden="1" x14ac:dyDescent="0.2"/>
    <row r="221" spans="1:6" hidden="1" x14ac:dyDescent="0.2"/>
    <row r="222" spans="1:6" hidden="1" x14ac:dyDescent="0.2"/>
    <row r="223" spans="1:6" hidden="1" x14ac:dyDescent="0.2"/>
    <row r="224" spans="1:6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1:13" hidden="1" x14ac:dyDescent="0.2"/>
    <row r="290" spans="1:13" hidden="1" x14ac:dyDescent="0.2"/>
    <row r="291" spans="1:13" hidden="1" x14ac:dyDescent="0.2"/>
    <row r="292" spans="1:13" hidden="1" x14ac:dyDescent="0.2"/>
    <row r="293" spans="1:13" hidden="1" x14ac:dyDescent="0.2"/>
    <row r="294" spans="1:13" hidden="1" x14ac:dyDescent="0.2"/>
    <row r="298" spans="1:13" x14ac:dyDescent="0.2">
      <c r="C298" s="113" t="s">
        <v>153</v>
      </c>
      <c r="D298" s="113" t="s">
        <v>153</v>
      </c>
      <c r="F298" s="113" t="s">
        <v>153</v>
      </c>
      <c r="G298" s="113" t="s">
        <v>153</v>
      </c>
      <c r="H298" s="113" t="s">
        <v>153</v>
      </c>
    </row>
    <row r="299" spans="1:13" ht="13.5" thickBot="1" x14ac:dyDescent="0.25"/>
    <row r="300" spans="1:13" ht="21.75" thickTop="1" thickBot="1" x14ac:dyDescent="0.35">
      <c r="A300" s="161" t="s">
        <v>91</v>
      </c>
      <c r="B300" s="162" t="s">
        <v>92</v>
      </c>
      <c r="C300" s="162" t="s">
        <v>116</v>
      </c>
      <c r="D300" s="163" t="s">
        <v>93</v>
      </c>
      <c r="E300" s="164" t="s">
        <v>118</v>
      </c>
      <c r="F300" s="81" t="s">
        <v>119</v>
      </c>
      <c r="G300" s="81" t="s">
        <v>142</v>
      </c>
      <c r="H300" s="81" t="s">
        <v>143</v>
      </c>
      <c r="I300" s="81" t="s">
        <v>164</v>
      </c>
      <c r="J300" s="81" t="s">
        <v>165</v>
      </c>
      <c r="K300" s="81" t="s">
        <v>166</v>
      </c>
      <c r="L300" s="81" t="s">
        <v>167</v>
      </c>
      <c r="M300" s="81" t="s">
        <v>168</v>
      </c>
    </row>
    <row r="301" spans="1:13" ht="31.5" customHeight="1" thickTop="1" x14ac:dyDescent="0.2">
      <c r="A301" s="174" t="s">
        <v>45</v>
      </c>
      <c r="B301" s="175" t="s">
        <v>46</v>
      </c>
      <c r="C301" s="143" t="str">
        <f t="shared" ref="C301:C334" si="0">CONCATENATE(A301," ",B301)</f>
        <v>Aeberli Sarah</v>
      </c>
      <c r="D301" s="143" t="str">
        <f t="shared" ref="D301:D326" si="1">CONCATENATE(A301,B301)</f>
        <v>AeberliSarah</v>
      </c>
      <c r="E301" s="144" t="s">
        <v>38</v>
      </c>
      <c r="F301" s="145">
        <f>(VLOOKUP(E301,Qui!$A$201:$D$211,4))</f>
        <v>1</v>
      </c>
      <c r="G301" s="154" t="str">
        <f t="shared" ref="G301:G334" si="2">A301</f>
        <v>Aeberli</v>
      </c>
      <c r="H301" s="155" t="str">
        <f t="shared" ref="H301:H334" si="3">B301</f>
        <v>Sarah</v>
      </c>
      <c r="I301" s="144" t="s">
        <v>232</v>
      </c>
      <c r="J301" s="182">
        <v>2300</v>
      </c>
      <c r="K301" s="144" t="s">
        <v>38</v>
      </c>
      <c r="L301" s="183" t="s">
        <v>193</v>
      </c>
      <c r="M301" s="184"/>
    </row>
    <row r="302" spans="1:13" ht="31.5" customHeight="1" x14ac:dyDescent="0.2">
      <c r="A302" s="176" t="s">
        <v>97</v>
      </c>
      <c r="B302" s="177" t="s">
        <v>4</v>
      </c>
      <c r="C302" s="143" t="str">
        <f t="shared" si="0"/>
        <v>Bart Fabien</v>
      </c>
      <c r="D302" s="146" t="str">
        <f t="shared" si="1"/>
        <v>BartFabien</v>
      </c>
      <c r="E302" s="147" t="s">
        <v>35</v>
      </c>
      <c r="F302" s="148">
        <f>(VLOOKUP(E302,Qui!$A$201:$D$211,4))</f>
        <v>3</v>
      </c>
      <c r="G302" s="156" t="str">
        <f t="shared" si="2"/>
        <v>Bart</v>
      </c>
      <c r="H302" s="149" t="str">
        <f t="shared" si="3"/>
        <v>Fabien</v>
      </c>
      <c r="I302" s="147" t="s">
        <v>169</v>
      </c>
      <c r="J302" s="179">
        <v>2314</v>
      </c>
      <c r="K302" s="147" t="s">
        <v>170</v>
      </c>
      <c r="L302" s="187" t="s">
        <v>171</v>
      </c>
      <c r="M302" s="186"/>
    </row>
    <row r="303" spans="1:13" ht="31.5" customHeight="1" x14ac:dyDescent="0.2">
      <c r="A303" s="176" t="s">
        <v>26</v>
      </c>
      <c r="B303" s="177" t="s">
        <v>27</v>
      </c>
      <c r="C303" s="143" t="str">
        <f t="shared" si="0"/>
        <v>Blaser Jean-Pierre</v>
      </c>
      <c r="D303" s="146" t="str">
        <f t="shared" si="1"/>
        <v>BlaserJean-Pierre</v>
      </c>
      <c r="E303" s="147" t="s">
        <v>38</v>
      </c>
      <c r="F303" s="148">
        <f>(VLOOKUP(E303,Qui!$A$201:$D$211,4))</f>
        <v>1</v>
      </c>
      <c r="G303" s="156" t="str">
        <f t="shared" si="2"/>
        <v>Blaser</v>
      </c>
      <c r="H303" s="149" t="str">
        <f t="shared" si="3"/>
        <v>Jean-Pierre</v>
      </c>
      <c r="I303" s="147" t="s">
        <v>194</v>
      </c>
      <c r="J303" s="179">
        <v>2300</v>
      </c>
      <c r="K303" s="147" t="s">
        <v>38</v>
      </c>
      <c r="L303" s="185" t="s">
        <v>195</v>
      </c>
      <c r="M303" s="186"/>
    </row>
    <row r="304" spans="1:13" ht="31.5" customHeight="1" x14ac:dyDescent="0.2">
      <c r="A304" s="176" t="s">
        <v>54</v>
      </c>
      <c r="B304" s="177" t="s">
        <v>44</v>
      </c>
      <c r="C304" s="143" t="str">
        <f t="shared" si="0"/>
        <v>Bourquin Willy</v>
      </c>
      <c r="D304" s="146" t="str">
        <f t="shared" si="1"/>
        <v>BourquinWilly</v>
      </c>
      <c r="E304" s="147" t="s">
        <v>37</v>
      </c>
      <c r="F304" s="148">
        <f>(VLOOKUP(E304,Qui!$A$201:$D$211,4))</f>
        <v>4</v>
      </c>
      <c r="G304" s="156" t="str">
        <f t="shared" si="2"/>
        <v>Bourquin</v>
      </c>
      <c r="H304" s="149" t="str">
        <f t="shared" si="3"/>
        <v>Willy</v>
      </c>
      <c r="I304" s="177" t="s">
        <v>243</v>
      </c>
      <c r="J304" s="179">
        <v>2054</v>
      </c>
      <c r="K304" s="147" t="s">
        <v>172</v>
      </c>
      <c r="L304" s="187" t="s">
        <v>173</v>
      </c>
      <c r="M304" s="186"/>
    </row>
    <row r="305" spans="1:13" ht="31.5" customHeight="1" x14ac:dyDescent="0.2">
      <c r="A305" s="176" t="s">
        <v>98</v>
      </c>
      <c r="B305" s="177" t="s">
        <v>7</v>
      </c>
      <c r="C305" s="143" t="str">
        <f t="shared" si="0"/>
        <v>Bühler Raymond</v>
      </c>
      <c r="D305" s="146" t="str">
        <f t="shared" si="1"/>
        <v>BühlerRaymond</v>
      </c>
      <c r="E305" s="147" t="s">
        <v>37</v>
      </c>
      <c r="F305" s="148">
        <f>(VLOOKUP(E305,Qui!$A$201:$D$211,4))</f>
        <v>4</v>
      </c>
      <c r="G305" s="156" t="str">
        <f t="shared" si="2"/>
        <v>Bühler</v>
      </c>
      <c r="H305" s="149" t="str">
        <f t="shared" si="3"/>
        <v>Raymond</v>
      </c>
      <c r="I305" s="147" t="s">
        <v>174</v>
      </c>
      <c r="J305" s="179">
        <v>2300</v>
      </c>
      <c r="K305" s="147" t="s">
        <v>38</v>
      </c>
      <c r="L305" s="187" t="s">
        <v>175</v>
      </c>
      <c r="M305" s="186" t="s">
        <v>176</v>
      </c>
    </row>
    <row r="306" spans="1:13" ht="31.5" customHeight="1" x14ac:dyDescent="0.2">
      <c r="A306" s="176" t="s">
        <v>19</v>
      </c>
      <c r="B306" s="177" t="s">
        <v>20</v>
      </c>
      <c r="C306" s="143" t="str">
        <f t="shared" si="0"/>
        <v>Cassi Alain</v>
      </c>
      <c r="D306" s="146" t="str">
        <f t="shared" si="1"/>
        <v>CassiAlain</v>
      </c>
      <c r="E306" s="147" t="s">
        <v>35</v>
      </c>
      <c r="F306" s="148">
        <f>(VLOOKUP(E306,Qui!$A$201:$D$211,4))</f>
        <v>3</v>
      </c>
      <c r="G306" s="156" t="str">
        <f t="shared" si="2"/>
        <v>Cassi</v>
      </c>
      <c r="H306" s="149" t="str">
        <f t="shared" si="3"/>
        <v>Alain</v>
      </c>
      <c r="I306" s="147" t="s">
        <v>196</v>
      </c>
      <c r="J306" s="179">
        <v>2300</v>
      </c>
      <c r="K306" s="147" t="s">
        <v>38</v>
      </c>
      <c r="L306" s="185" t="s">
        <v>197</v>
      </c>
      <c r="M306" s="191" t="s">
        <v>229</v>
      </c>
    </row>
    <row r="307" spans="1:13" ht="31.5" customHeight="1" x14ac:dyDescent="0.2">
      <c r="A307" s="176" t="s">
        <v>56</v>
      </c>
      <c r="B307" s="177" t="s">
        <v>21</v>
      </c>
      <c r="C307" s="143" t="str">
        <f t="shared" si="0"/>
        <v>Chassot Yves</v>
      </c>
      <c r="D307" s="146" t="str">
        <f t="shared" si="1"/>
        <v>ChassotYves</v>
      </c>
      <c r="E307" s="147" t="s">
        <v>63</v>
      </c>
      <c r="F307" s="148">
        <f>(VLOOKUP(E307,Qui!$A$201:$D$211,4))</f>
        <v>2</v>
      </c>
      <c r="G307" s="156" t="str">
        <f t="shared" si="2"/>
        <v>Chassot</v>
      </c>
      <c r="H307" s="149" t="str">
        <f t="shared" si="3"/>
        <v>Yves</v>
      </c>
      <c r="I307" s="147" t="s">
        <v>242</v>
      </c>
      <c r="J307" s="179">
        <v>2052</v>
      </c>
      <c r="K307" s="147" t="s">
        <v>198</v>
      </c>
      <c r="L307" s="185" t="s">
        <v>199</v>
      </c>
      <c r="M307" s="186"/>
    </row>
    <row r="308" spans="1:13" ht="31.5" customHeight="1" x14ac:dyDescent="0.2">
      <c r="A308" s="176" t="s">
        <v>34</v>
      </c>
      <c r="B308" s="177" t="s">
        <v>22</v>
      </c>
      <c r="C308" s="143" t="str">
        <f t="shared" si="0"/>
        <v>Cuche Roland</v>
      </c>
      <c r="D308" s="146" t="str">
        <f t="shared" si="1"/>
        <v>CucheRoland</v>
      </c>
      <c r="E308" s="147" t="s">
        <v>63</v>
      </c>
      <c r="F308" s="148">
        <f>(VLOOKUP(E308,Qui!$A$201:$D$211,4))</f>
        <v>2</v>
      </c>
      <c r="G308" s="156" t="str">
        <f t="shared" si="2"/>
        <v>Cuche</v>
      </c>
      <c r="H308" s="149" t="str">
        <f t="shared" si="3"/>
        <v>Roland</v>
      </c>
      <c r="I308" s="193" t="s">
        <v>237</v>
      </c>
      <c r="J308" s="179">
        <v>2208</v>
      </c>
      <c r="K308" s="147" t="s">
        <v>200</v>
      </c>
      <c r="L308" s="187" t="s">
        <v>201</v>
      </c>
      <c r="M308" s="186"/>
    </row>
    <row r="309" spans="1:13" ht="31.5" customHeight="1" x14ac:dyDescent="0.2">
      <c r="A309" s="176" t="s">
        <v>30</v>
      </c>
      <c r="B309" s="177" t="s">
        <v>31</v>
      </c>
      <c r="C309" s="143" t="str">
        <f t="shared" si="0"/>
        <v>Dick Pierre-Alain</v>
      </c>
      <c r="D309" s="146" t="str">
        <f t="shared" si="1"/>
        <v>DickPierre-Alain</v>
      </c>
      <c r="E309" s="147" t="s">
        <v>63</v>
      </c>
      <c r="F309" s="148">
        <f>(VLOOKUP(E309,Qui!$A$201:$D$211,4))</f>
        <v>2</v>
      </c>
      <c r="G309" s="156" t="str">
        <f t="shared" si="2"/>
        <v>Dick</v>
      </c>
      <c r="H309" s="149" t="str">
        <f t="shared" si="3"/>
        <v>Pierre-Alain</v>
      </c>
      <c r="I309" s="147" t="s">
        <v>249</v>
      </c>
      <c r="J309" s="179">
        <v>2054</v>
      </c>
      <c r="K309" s="147" t="s">
        <v>172</v>
      </c>
      <c r="L309" s="187" t="s">
        <v>202</v>
      </c>
      <c r="M309" s="186"/>
    </row>
    <row r="310" spans="1:13" ht="31.5" customHeight="1" x14ac:dyDescent="0.2">
      <c r="A310" s="176" t="s">
        <v>28</v>
      </c>
      <c r="B310" s="177" t="s">
        <v>29</v>
      </c>
      <c r="C310" s="143" t="str">
        <f t="shared" si="0"/>
        <v>Dubois Georges</v>
      </c>
      <c r="D310" s="146" t="str">
        <f t="shared" si="1"/>
        <v>DuboisGeorges</v>
      </c>
      <c r="E310" s="147" t="s">
        <v>38</v>
      </c>
      <c r="F310" s="148">
        <f>(VLOOKUP(E310,Qui!$A$201:$D$211,4))</f>
        <v>1</v>
      </c>
      <c r="G310" s="156" t="str">
        <f t="shared" si="2"/>
        <v>Dubois</v>
      </c>
      <c r="H310" s="149" t="str">
        <f t="shared" si="3"/>
        <v>Georges</v>
      </c>
      <c r="I310" s="147" t="s">
        <v>233</v>
      </c>
      <c r="J310" s="179">
        <v>2300</v>
      </c>
      <c r="K310" s="147" t="s">
        <v>38</v>
      </c>
      <c r="L310" s="187" t="s">
        <v>177</v>
      </c>
      <c r="M310" s="186"/>
    </row>
    <row r="311" spans="1:13" ht="31.5" customHeight="1" x14ac:dyDescent="0.2">
      <c r="A311" s="176" t="s">
        <v>28</v>
      </c>
      <c r="B311" s="177" t="s">
        <v>25</v>
      </c>
      <c r="C311" s="143" t="str">
        <f t="shared" si="0"/>
        <v>Dubois Marcel</v>
      </c>
      <c r="D311" s="146" t="str">
        <f t="shared" si="1"/>
        <v>DuboisMarcel</v>
      </c>
      <c r="E311" s="147" t="s">
        <v>38</v>
      </c>
      <c r="F311" s="148">
        <f>(VLOOKUP(E311,Qui!$A$201:$D$211,4))</f>
        <v>1</v>
      </c>
      <c r="G311" s="156" t="str">
        <f t="shared" si="2"/>
        <v>Dubois</v>
      </c>
      <c r="H311" s="149" t="str">
        <f t="shared" si="3"/>
        <v>Marcel</v>
      </c>
      <c r="I311" s="147" t="s">
        <v>234</v>
      </c>
      <c r="J311" s="179">
        <v>2300</v>
      </c>
      <c r="K311" s="147" t="s">
        <v>38</v>
      </c>
      <c r="L311" s="185" t="s">
        <v>225</v>
      </c>
      <c r="M311" s="186"/>
    </row>
    <row r="312" spans="1:13" ht="31.5" customHeight="1" x14ac:dyDescent="0.2">
      <c r="A312" s="176" t="s">
        <v>48</v>
      </c>
      <c r="B312" s="177" t="s">
        <v>9</v>
      </c>
      <c r="C312" s="143" t="str">
        <f t="shared" si="0"/>
        <v>Favre Daniel</v>
      </c>
      <c r="D312" s="146" t="str">
        <f t="shared" si="1"/>
        <v>FavreDaniel</v>
      </c>
      <c r="E312" s="147" t="s">
        <v>35</v>
      </c>
      <c r="F312" s="148">
        <f>(VLOOKUP(E312,Qui!$A$201:$D$211,4))</f>
        <v>3</v>
      </c>
      <c r="G312" s="156" t="str">
        <f t="shared" si="2"/>
        <v>Favre</v>
      </c>
      <c r="H312" s="149" t="str">
        <f t="shared" si="3"/>
        <v>Daniel</v>
      </c>
      <c r="I312" s="147" t="s">
        <v>239</v>
      </c>
      <c r="J312" s="179">
        <v>2300</v>
      </c>
      <c r="K312" s="147" t="s">
        <v>38</v>
      </c>
      <c r="L312" s="185" t="s">
        <v>203</v>
      </c>
      <c r="M312" s="186"/>
    </row>
    <row r="313" spans="1:13" ht="31.5" customHeight="1" x14ac:dyDescent="0.2">
      <c r="A313" s="176" t="s">
        <v>41</v>
      </c>
      <c r="B313" s="177" t="s">
        <v>42</v>
      </c>
      <c r="C313" s="143" t="str">
        <f t="shared" si="0"/>
        <v>Frutiger Bertrand</v>
      </c>
      <c r="D313" s="146" t="str">
        <f t="shared" si="1"/>
        <v>FrutigerBertrand</v>
      </c>
      <c r="E313" s="147" t="s">
        <v>37</v>
      </c>
      <c r="F313" s="148">
        <f>(VLOOKUP(E313,Qui!$A$201:$D$211,4))</f>
        <v>4</v>
      </c>
      <c r="G313" s="156" t="str">
        <f t="shared" si="2"/>
        <v>Frutiger</v>
      </c>
      <c r="H313" s="149" t="str">
        <f t="shared" si="3"/>
        <v>Bertrand</v>
      </c>
      <c r="I313" s="147" t="s">
        <v>178</v>
      </c>
      <c r="J313" s="179">
        <v>2053</v>
      </c>
      <c r="K313" s="147" t="s">
        <v>179</v>
      </c>
      <c r="L313" s="187" t="s">
        <v>180</v>
      </c>
      <c r="M313" s="186"/>
    </row>
    <row r="314" spans="1:13" ht="31.5" customHeight="1" x14ac:dyDescent="0.2">
      <c r="A314" s="176" t="s">
        <v>43</v>
      </c>
      <c r="B314" s="177" t="s">
        <v>44</v>
      </c>
      <c r="C314" s="143" t="str">
        <f t="shared" si="0"/>
        <v>Geiser Willy</v>
      </c>
      <c r="D314" s="146" t="str">
        <f t="shared" si="1"/>
        <v>GeiserWilly</v>
      </c>
      <c r="E314" s="147" t="s">
        <v>38</v>
      </c>
      <c r="F314" s="148">
        <f>(VLOOKUP(E314,Qui!$A$201:$D$211,4))</f>
        <v>1</v>
      </c>
      <c r="G314" s="156" t="str">
        <f t="shared" si="2"/>
        <v>Geiser</v>
      </c>
      <c r="H314" s="149" t="str">
        <f t="shared" si="3"/>
        <v>Willy</v>
      </c>
      <c r="I314" s="147" t="s">
        <v>241</v>
      </c>
      <c r="J314" s="179">
        <v>2052</v>
      </c>
      <c r="K314" s="147" t="s">
        <v>198</v>
      </c>
      <c r="L314" s="185" t="s">
        <v>204</v>
      </c>
      <c r="M314" s="186"/>
    </row>
    <row r="315" spans="1:13" ht="31.5" customHeight="1" x14ac:dyDescent="0.2">
      <c r="A315" s="176" t="s">
        <v>94</v>
      </c>
      <c r="B315" s="177" t="s">
        <v>95</v>
      </c>
      <c r="C315" s="143" t="str">
        <f t="shared" si="0"/>
        <v>Gerber Michel</v>
      </c>
      <c r="D315" s="146" t="str">
        <f t="shared" si="1"/>
        <v>GerberMichel</v>
      </c>
      <c r="E315" s="147" t="s">
        <v>35</v>
      </c>
      <c r="F315" s="148">
        <f>(VLOOKUP(E315,Qui!$A$201:$D$211,4))</f>
        <v>3</v>
      </c>
      <c r="G315" s="156" t="str">
        <f t="shared" si="2"/>
        <v>Gerber</v>
      </c>
      <c r="H315" s="149" t="str">
        <f t="shared" si="3"/>
        <v>Michel</v>
      </c>
      <c r="I315" s="147" t="s">
        <v>205</v>
      </c>
      <c r="J315" s="179">
        <v>2300</v>
      </c>
      <c r="K315" s="147" t="s">
        <v>38</v>
      </c>
      <c r="L315" s="185" t="s">
        <v>206</v>
      </c>
      <c r="M315" s="186"/>
    </row>
    <row r="316" spans="1:13" ht="31.5" customHeight="1" x14ac:dyDescent="0.2">
      <c r="A316" s="176" t="s">
        <v>106</v>
      </c>
      <c r="B316" s="177" t="s">
        <v>107</v>
      </c>
      <c r="C316" s="143" t="str">
        <f t="shared" si="0"/>
        <v>Haussener Philippe</v>
      </c>
      <c r="D316" s="146" t="str">
        <f t="shared" si="1"/>
        <v>HaussenerPhilippe</v>
      </c>
      <c r="E316" s="147" t="s">
        <v>63</v>
      </c>
      <c r="F316" s="148">
        <f>(VLOOKUP(E316,Qui!$A$201:$D$211,4))</f>
        <v>2</v>
      </c>
      <c r="G316" s="156" t="str">
        <f t="shared" si="2"/>
        <v>Haussener</v>
      </c>
      <c r="H316" s="149" t="str">
        <f t="shared" si="3"/>
        <v>Philippe</v>
      </c>
      <c r="I316" s="147" t="s">
        <v>218</v>
      </c>
      <c r="J316" s="179">
        <v>2046</v>
      </c>
      <c r="K316" s="147" t="s">
        <v>219</v>
      </c>
      <c r="L316" s="194" t="s">
        <v>220</v>
      </c>
      <c r="M316" s="186"/>
    </row>
    <row r="317" spans="1:13" ht="31.5" customHeight="1" x14ac:dyDescent="0.2">
      <c r="A317" s="176" t="s">
        <v>13</v>
      </c>
      <c r="B317" s="177" t="s">
        <v>14</v>
      </c>
      <c r="C317" s="143" t="str">
        <f t="shared" si="0"/>
        <v>Jeanneret Louis</v>
      </c>
      <c r="D317" s="146" t="str">
        <f t="shared" si="1"/>
        <v>JeanneretLouis</v>
      </c>
      <c r="E317" s="147" t="s">
        <v>63</v>
      </c>
      <c r="F317" s="148">
        <f>(VLOOKUP(E317,Qui!$A$201:$D$211,4))</f>
        <v>2</v>
      </c>
      <c r="G317" s="156" t="str">
        <f t="shared" si="2"/>
        <v>Jeanneret</v>
      </c>
      <c r="H317" s="149" t="str">
        <f t="shared" si="3"/>
        <v>Louis</v>
      </c>
      <c r="I317" s="188" t="s">
        <v>207</v>
      </c>
      <c r="J317" s="189">
        <v>2052</v>
      </c>
      <c r="K317" s="188" t="s">
        <v>198</v>
      </c>
      <c r="L317" s="192" t="s">
        <v>208</v>
      </c>
      <c r="M317" s="186"/>
    </row>
    <row r="318" spans="1:13" ht="31.5" customHeight="1" x14ac:dyDescent="0.2">
      <c r="A318" s="176" t="s">
        <v>24</v>
      </c>
      <c r="B318" s="177" t="s">
        <v>25</v>
      </c>
      <c r="C318" s="143" t="str">
        <f t="shared" si="0"/>
        <v>Kiepfer Marcel</v>
      </c>
      <c r="D318" s="146" t="str">
        <f t="shared" si="1"/>
        <v>KiepferMarcel</v>
      </c>
      <c r="E318" s="147" t="s">
        <v>63</v>
      </c>
      <c r="F318" s="148">
        <f>(VLOOKUP(E318,Qui!$A$201:$D$211,4))</f>
        <v>2</v>
      </c>
      <c r="G318" s="156" t="str">
        <f t="shared" si="2"/>
        <v>Kiepfer</v>
      </c>
      <c r="H318" s="149" t="str">
        <f t="shared" si="3"/>
        <v>Marcel</v>
      </c>
      <c r="I318" s="147" t="s">
        <v>238</v>
      </c>
      <c r="J318" s="179">
        <v>2300</v>
      </c>
      <c r="K318" s="147" t="s">
        <v>38</v>
      </c>
      <c r="L318" s="187" t="s">
        <v>181</v>
      </c>
      <c r="M318" s="186" t="s">
        <v>182</v>
      </c>
    </row>
    <row r="319" spans="1:13" ht="31.5" customHeight="1" x14ac:dyDescent="0.2">
      <c r="A319" s="176" t="s">
        <v>10</v>
      </c>
      <c r="B319" s="177" t="s">
        <v>11</v>
      </c>
      <c r="C319" s="143" t="str">
        <f t="shared" si="0"/>
        <v>Matthey Pierre</v>
      </c>
      <c r="D319" s="146" t="str">
        <f t="shared" si="1"/>
        <v>MattheyPierre</v>
      </c>
      <c r="E319" s="147" t="s">
        <v>38</v>
      </c>
      <c r="F319" s="148">
        <f>(VLOOKUP(E319,Qui!$A$201:$D$211,4))</f>
        <v>1</v>
      </c>
      <c r="G319" s="156" t="str">
        <f t="shared" si="2"/>
        <v>Matthey</v>
      </c>
      <c r="H319" s="149" t="str">
        <f t="shared" si="3"/>
        <v>Pierre</v>
      </c>
      <c r="I319" s="188" t="s">
        <v>209</v>
      </c>
      <c r="J319" s="189">
        <v>2300</v>
      </c>
      <c r="K319" s="188" t="s">
        <v>38</v>
      </c>
      <c r="L319" s="190" t="s">
        <v>183</v>
      </c>
      <c r="M319" s="191" t="s">
        <v>228</v>
      </c>
    </row>
    <row r="320" spans="1:13" ht="31.5" customHeight="1" x14ac:dyDescent="0.2">
      <c r="A320" s="176" t="s">
        <v>17</v>
      </c>
      <c r="B320" s="177" t="s">
        <v>18</v>
      </c>
      <c r="C320" s="143" t="str">
        <f t="shared" si="0"/>
        <v>Monnier Christian</v>
      </c>
      <c r="D320" s="146" t="str">
        <f t="shared" si="1"/>
        <v>MonnierChristian</v>
      </c>
      <c r="E320" s="147" t="s">
        <v>38</v>
      </c>
      <c r="F320" s="148">
        <f>(VLOOKUP(E320,Qui!$A$201:$D$211,4))</f>
        <v>1</v>
      </c>
      <c r="G320" s="156" t="str">
        <f t="shared" si="2"/>
        <v>Monnier</v>
      </c>
      <c r="H320" s="149" t="str">
        <f t="shared" si="3"/>
        <v>Christian</v>
      </c>
      <c r="I320" s="188" t="s">
        <v>210</v>
      </c>
      <c r="J320" s="189">
        <v>2300</v>
      </c>
      <c r="K320" s="188" t="s">
        <v>38</v>
      </c>
      <c r="L320" s="192" t="s">
        <v>211</v>
      </c>
      <c r="M320" s="191" t="s">
        <v>227</v>
      </c>
    </row>
    <row r="321" spans="1:13" ht="31.5" customHeight="1" x14ac:dyDescent="0.2">
      <c r="A321" s="176" t="s">
        <v>52</v>
      </c>
      <c r="B321" s="177" t="s">
        <v>6</v>
      </c>
      <c r="C321" s="143" t="str">
        <f t="shared" si="0"/>
        <v>Mores Blaise</v>
      </c>
      <c r="D321" s="146" t="str">
        <f t="shared" si="1"/>
        <v>MoresBlaise</v>
      </c>
      <c r="E321" s="147" t="s">
        <v>37</v>
      </c>
      <c r="F321" s="148">
        <f>(VLOOKUP(E321,Qui!$A$201:$D$211,4))</f>
        <v>4</v>
      </c>
      <c r="G321" s="156" t="str">
        <f t="shared" si="2"/>
        <v>Mores</v>
      </c>
      <c r="H321" s="149" t="str">
        <f t="shared" si="3"/>
        <v>Blaise</v>
      </c>
      <c r="I321" s="147" t="s">
        <v>248</v>
      </c>
      <c r="J321" s="179">
        <v>2300</v>
      </c>
      <c r="K321" s="147" t="s">
        <v>38</v>
      </c>
      <c r="L321" s="187" t="s">
        <v>184</v>
      </c>
      <c r="M321" s="186"/>
    </row>
    <row r="322" spans="1:13" ht="31.5" customHeight="1" x14ac:dyDescent="0.2">
      <c r="A322" s="176" t="s">
        <v>32</v>
      </c>
      <c r="B322" s="177" t="s">
        <v>33</v>
      </c>
      <c r="C322" s="143" t="str">
        <f t="shared" si="0"/>
        <v>Morthier Claude</v>
      </c>
      <c r="D322" s="146" t="str">
        <f t="shared" si="1"/>
        <v>MorthierClaude</v>
      </c>
      <c r="E322" s="147" t="s">
        <v>63</v>
      </c>
      <c r="F322" s="148">
        <f>(VLOOKUP(E322,Qui!$A$201:$D$211,4))</f>
        <v>2</v>
      </c>
      <c r="G322" s="156" t="str">
        <f t="shared" si="2"/>
        <v>Morthier</v>
      </c>
      <c r="H322" s="149" t="str">
        <f t="shared" si="3"/>
        <v>Claude</v>
      </c>
      <c r="I322" s="147"/>
      <c r="J322" s="189">
        <v>2052</v>
      </c>
      <c r="K322" s="188" t="s">
        <v>63</v>
      </c>
      <c r="L322" s="190" t="s">
        <v>212</v>
      </c>
      <c r="M322" s="186"/>
    </row>
    <row r="323" spans="1:13" ht="31.5" customHeight="1" x14ac:dyDescent="0.2">
      <c r="A323" s="176" t="s">
        <v>2</v>
      </c>
      <c r="B323" s="177" t="s">
        <v>3</v>
      </c>
      <c r="C323" s="143" t="str">
        <f t="shared" si="0"/>
        <v>Oppliger Hervé</v>
      </c>
      <c r="D323" s="146" t="str">
        <f t="shared" si="1"/>
        <v>OppligerHervé</v>
      </c>
      <c r="E323" s="147" t="s">
        <v>63</v>
      </c>
      <c r="F323" s="148">
        <f>(VLOOKUP(E323,Qui!$A$201:$D$211,4))</f>
        <v>2</v>
      </c>
      <c r="G323" s="156" t="str">
        <f t="shared" si="2"/>
        <v>Oppliger</v>
      </c>
      <c r="H323" s="149" t="str">
        <f t="shared" si="3"/>
        <v>Hervé</v>
      </c>
      <c r="I323" s="147" t="s">
        <v>213</v>
      </c>
      <c r="J323" s="179">
        <v>2057</v>
      </c>
      <c r="K323" s="147" t="s">
        <v>214</v>
      </c>
      <c r="L323" s="187" t="s">
        <v>215</v>
      </c>
      <c r="M323" s="186"/>
    </row>
    <row r="324" spans="1:13" ht="31.5" customHeight="1" x14ac:dyDescent="0.2">
      <c r="A324" s="176" t="s">
        <v>2</v>
      </c>
      <c r="B324" s="177" t="s">
        <v>16</v>
      </c>
      <c r="C324" s="143" t="str">
        <f t="shared" si="0"/>
        <v>Oppliger Sylvain</v>
      </c>
      <c r="D324" s="146" t="str">
        <f t="shared" si="1"/>
        <v>OppligerSylvain</v>
      </c>
      <c r="E324" s="147" t="s">
        <v>35</v>
      </c>
      <c r="F324" s="148">
        <f>(VLOOKUP(E324,Qui!$A$201:$D$211,4))</f>
        <v>3</v>
      </c>
      <c r="G324" s="156" t="str">
        <f t="shared" si="2"/>
        <v>Oppliger</v>
      </c>
      <c r="H324" s="149" t="str">
        <f t="shared" si="3"/>
        <v>Sylvain</v>
      </c>
      <c r="I324" s="147" t="s">
        <v>221</v>
      </c>
      <c r="J324" s="195">
        <v>1589</v>
      </c>
      <c r="K324" s="196" t="s">
        <v>222</v>
      </c>
      <c r="L324" s="187"/>
      <c r="M324" s="191" t="s">
        <v>230</v>
      </c>
    </row>
    <row r="325" spans="1:13" ht="31.5" customHeight="1" x14ac:dyDescent="0.2">
      <c r="A325" s="176" t="s">
        <v>8</v>
      </c>
      <c r="B325" s="177" t="s">
        <v>9</v>
      </c>
      <c r="C325" s="143" t="str">
        <f t="shared" si="0"/>
        <v>Pellaton Daniel</v>
      </c>
      <c r="D325" s="146" t="str">
        <f t="shared" si="1"/>
        <v>PellatonDaniel</v>
      </c>
      <c r="E325" s="147" t="s">
        <v>37</v>
      </c>
      <c r="F325" s="148">
        <f>(VLOOKUP(E325,Qui!$A$201:$D$211,4))</f>
        <v>4</v>
      </c>
      <c r="G325" s="156" t="str">
        <f t="shared" si="2"/>
        <v>Pellaton</v>
      </c>
      <c r="H325" s="149" t="str">
        <f t="shared" si="3"/>
        <v>Daniel</v>
      </c>
      <c r="I325" s="147" t="s">
        <v>247</v>
      </c>
      <c r="J325" s="179">
        <v>2053</v>
      </c>
      <c r="K325" s="147" t="s">
        <v>179</v>
      </c>
      <c r="L325" s="187" t="s">
        <v>185</v>
      </c>
      <c r="M325" s="186" t="s">
        <v>186</v>
      </c>
    </row>
    <row r="326" spans="1:13" ht="31.5" customHeight="1" x14ac:dyDescent="0.2">
      <c r="A326" s="176" t="s">
        <v>15</v>
      </c>
      <c r="B326" s="177" t="s">
        <v>16</v>
      </c>
      <c r="C326" s="143" t="str">
        <f t="shared" si="0"/>
        <v>Reichen Sylvain</v>
      </c>
      <c r="D326" s="146" t="str">
        <f t="shared" si="1"/>
        <v>ReichenSylvain</v>
      </c>
      <c r="E326" s="147" t="s">
        <v>37</v>
      </c>
      <c r="F326" s="148">
        <f>(VLOOKUP(E326,Qui!$A$201:$D$211,4))</f>
        <v>4</v>
      </c>
      <c r="G326" s="156" t="str">
        <f t="shared" si="2"/>
        <v>Reichen</v>
      </c>
      <c r="H326" s="149" t="str">
        <f t="shared" si="3"/>
        <v>Sylvain</v>
      </c>
      <c r="I326" s="147" t="s">
        <v>240</v>
      </c>
      <c r="J326" s="179">
        <v>2300</v>
      </c>
      <c r="K326" s="147" t="s">
        <v>38</v>
      </c>
      <c r="L326" s="187" t="s">
        <v>187</v>
      </c>
      <c r="M326" s="186"/>
    </row>
    <row r="327" spans="1:13" ht="31.5" customHeight="1" x14ac:dyDescent="0.2">
      <c r="A327" s="176" t="s">
        <v>250</v>
      </c>
      <c r="B327" s="177" t="s">
        <v>103</v>
      </c>
      <c r="C327" s="143" t="str">
        <f t="shared" si="0"/>
        <v>Rindlisbacher Heinz</v>
      </c>
      <c r="D327" s="146" t="s">
        <v>104</v>
      </c>
      <c r="E327" s="147" t="s">
        <v>37</v>
      </c>
      <c r="F327" s="148">
        <f>(VLOOKUP(E327,Qui!$A$201:$D$211,4))</f>
        <v>4</v>
      </c>
      <c r="G327" s="156" t="str">
        <f t="shared" si="2"/>
        <v>Rindlisbacher</v>
      </c>
      <c r="H327" s="149" t="str">
        <f t="shared" si="3"/>
        <v>Heinz</v>
      </c>
      <c r="I327" s="147" t="s">
        <v>245</v>
      </c>
      <c r="J327" s="179">
        <v>2052</v>
      </c>
      <c r="K327" s="147" t="s">
        <v>198</v>
      </c>
      <c r="L327" s="185" t="s">
        <v>216</v>
      </c>
      <c r="M327" s="186"/>
    </row>
    <row r="328" spans="1:13" ht="31.5" customHeight="1" x14ac:dyDescent="0.2">
      <c r="A328" s="176" t="s">
        <v>49</v>
      </c>
      <c r="B328" s="177" t="s">
        <v>18</v>
      </c>
      <c r="C328" s="143" t="str">
        <f t="shared" si="0"/>
        <v>Rollat Christian</v>
      </c>
      <c r="D328" s="146" t="str">
        <f t="shared" ref="D328:D334" si="4">CONCATENATE(A328,B328)</f>
        <v>RollatChristian</v>
      </c>
      <c r="E328" s="147" t="s">
        <v>38</v>
      </c>
      <c r="F328" s="148">
        <f>(VLOOKUP(E328,Qui!$A$201:$D$211,4))</f>
        <v>1</v>
      </c>
      <c r="G328" s="156" t="str">
        <f t="shared" si="2"/>
        <v>Rollat</v>
      </c>
      <c r="H328" s="149" t="str">
        <f t="shared" si="3"/>
        <v>Christian</v>
      </c>
      <c r="I328" s="147" t="s">
        <v>235</v>
      </c>
      <c r="J328" s="179">
        <v>2300</v>
      </c>
      <c r="K328" s="147" t="s">
        <v>38</v>
      </c>
      <c r="L328" s="185" t="s">
        <v>217</v>
      </c>
      <c r="M328" s="186"/>
    </row>
    <row r="329" spans="1:13" ht="31.5" customHeight="1" x14ac:dyDescent="0.2">
      <c r="A329" s="176" t="s">
        <v>100</v>
      </c>
      <c r="B329" s="177" t="s">
        <v>101</v>
      </c>
      <c r="C329" s="143" t="str">
        <f t="shared" si="0"/>
        <v>Rossier Yves-Alain</v>
      </c>
      <c r="D329" s="146" t="str">
        <f t="shared" si="4"/>
        <v>RossierYves-Alain</v>
      </c>
      <c r="E329" s="147" t="s">
        <v>37</v>
      </c>
      <c r="F329" s="148">
        <f>(VLOOKUP(E329,Qui!$A$201:$D$211,4))</f>
        <v>4</v>
      </c>
      <c r="G329" s="156" t="str">
        <f t="shared" si="2"/>
        <v>Rossier</v>
      </c>
      <c r="H329" s="149" t="str">
        <f t="shared" si="3"/>
        <v>Yves-Alain</v>
      </c>
      <c r="I329" s="147" t="s">
        <v>244</v>
      </c>
      <c r="J329" s="179">
        <v>2054</v>
      </c>
      <c r="K329" s="147" t="s">
        <v>172</v>
      </c>
      <c r="L329" s="185" t="s">
        <v>223</v>
      </c>
      <c r="M329" s="186" t="s">
        <v>231</v>
      </c>
    </row>
    <row r="330" spans="1:13" ht="31.5" customHeight="1" x14ac:dyDescent="0.2">
      <c r="A330" s="176" t="s">
        <v>0</v>
      </c>
      <c r="B330" s="177" t="s">
        <v>5</v>
      </c>
      <c r="C330" s="143" t="str">
        <f t="shared" si="0"/>
        <v>Tynowski Lucien</v>
      </c>
      <c r="D330" s="146" t="str">
        <f t="shared" si="4"/>
        <v>TynowskiLucien</v>
      </c>
      <c r="E330" s="147" t="s">
        <v>35</v>
      </c>
      <c r="F330" s="148">
        <f>(VLOOKUP(E330,Qui!$A$201:$D$211,4))</f>
        <v>3</v>
      </c>
      <c r="G330" s="156" t="str">
        <f t="shared" si="2"/>
        <v>Tynowski</v>
      </c>
      <c r="H330" s="149" t="str">
        <f t="shared" si="3"/>
        <v>Lucien</v>
      </c>
      <c r="I330" s="147" t="s">
        <v>246</v>
      </c>
      <c r="J330" s="179">
        <v>2400</v>
      </c>
      <c r="K330" s="147" t="s">
        <v>35</v>
      </c>
      <c r="L330" s="187" t="s">
        <v>188</v>
      </c>
      <c r="M330" s="186" t="s">
        <v>189</v>
      </c>
    </row>
    <row r="331" spans="1:13" ht="31.5" customHeight="1" x14ac:dyDescent="0.2">
      <c r="A331" s="176" t="s">
        <v>105</v>
      </c>
      <c r="B331" s="177" t="s">
        <v>11</v>
      </c>
      <c r="C331" s="143" t="str">
        <f t="shared" si="0"/>
        <v>Voirol Pierre</v>
      </c>
      <c r="D331" s="146" t="str">
        <f t="shared" si="4"/>
        <v>VoirolPierre</v>
      </c>
      <c r="E331" s="147" t="s">
        <v>38</v>
      </c>
      <c r="F331" s="148">
        <f>(VLOOKUP(E331,Qui!$A$201:$D$211,4))</f>
        <v>1</v>
      </c>
      <c r="G331" s="156" t="str">
        <f t="shared" si="2"/>
        <v>Voirol</v>
      </c>
      <c r="H331" s="149" t="str">
        <f t="shared" si="3"/>
        <v>Pierre</v>
      </c>
      <c r="I331" s="147" t="s">
        <v>236</v>
      </c>
      <c r="J331" s="179">
        <v>2300</v>
      </c>
      <c r="K331" s="147" t="s">
        <v>38</v>
      </c>
      <c r="L331" s="185" t="s">
        <v>224</v>
      </c>
      <c r="M331" s="186"/>
    </row>
    <row r="332" spans="1:13" ht="31.5" customHeight="1" x14ac:dyDescent="0.2">
      <c r="A332" s="176" t="s">
        <v>23</v>
      </c>
      <c r="B332" s="177" t="s">
        <v>1</v>
      </c>
      <c r="C332" s="143" t="str">
        <f t="shared" si="0"/>
        <v>Vuagneux Charles</v>
      </c>
      <c r="D332" s="146" t="str">
        <f t="shared" si="4"/>
        <v>VuagneuxCharles</v>
      </c>
      <c r="E332" s="147" t="s">
        <v>37</v>
      </c>
      <c r="F332" s="148">
        <f>(VLOOKUP(E332,Qui!$A$201:$D$211,4))</f>
        <v>4</v>
      </c>
      <c r="G332" s="156" t="str">
        <f t="shared" si="2"/>
        <v>Vuagneux</v>
      </c>
      <c r="H332" s="149" t="str">
        <f t="shared" si="3"/>
        <v>Charles</v>
      </c>
      <c r="I332" s="147"/>
      <c r="J332" s="179">
        <v>2300</v>
      </c>
      <c r="K332" s="147" t="s">
        <v>38</v>
      </c>
      <c r="L332" s="187" t="s">
        <v>190</v>
      </c>
      <c r="M332" s="186"/>
    </row>
    <row r="333" spans="1:13" ht="31.5" customHeight="1" x14ac:dyDescent="0.2">
      <c r="A333" s="176" t="s">
        <v>99</v>
      </c>
      <c r="B333" s="177" t="s">
        <v>47</v>
      </c>
      <c r="C333" s="143" t="str">
        <f t="shared" si="0"/>
        <v>Vuillème Claude-Alain</v>
      </c>
      <c r="D333" s="146" t="str">
        <f t="shared" si="4"/>
        <v>VuillèmeClaude-Alain</v>
      </c>
      <c r="E333" s="147" t="s">
        <v>63</v>
      </c>
      <c r="F333" s="148">
        <f>(VLOOKUP(E333,Qui!$A$201:$D$211,4))</f>
        <v>2</v>
      </c>
      <c r="G333" s="156" t="str">
        <f t="shared" si="2"/>
        <v>Vuillème</v>
      </c>
      <c r="H333" s="149" t="str">
        <f t="shared" si="3"/>
        <v>Claude-Alain</v>
      </c>
      <c r="I333" s="147"/>
      <c r="J333" s="179">
        <v>2052</v>
      </c>
      <c r="K333" s="147" t="s">
        <v>198</v>
      </c>
      <c r="L333" s="185" t="s">
        <v>226</v>
      </c>
      <c r="M333" s="186"/>
    </row>
    <row r="334" spans="1:13" ht="31.5" customHeight="1" x14ac:dyDescent="0.2">
      <c r="A334" s="176" t="s">
        <v>40</v>
      </c>
      <c r="B334" s="177" t="s">
        <v>12</v>
      </c>
      <c r="C334" s="143" t="str">
        <f t="shared" si="0"/>
        <v>Wäfler Jean-Louis</v>
      </c>
      <c r="D334" s="146" t="str">
        <f t="shared" si="4"/>
        <v>WäflerJean-Louis</v>
      </c>
      <c r="E334" s="147" t="s">
        <v>37</v>
      </c>
      <c r="F334" s="148">
        <f>(VLOOKUP(E334,Qui!$A$201:$D$211,4))</f>
        <v>4</v>
      </c>
      <c r="G334" s="156" t="str">
        <f t="shared" si="2"/>
        <v>Wäfler</v>
      </c>
      <c r="H334" s="149" t="str">
        <f t="shared" si="3"/>
        <v>Jean-Louis</v>
      </c>
      <c r="I334" s="147" t="s">
        <v>191</v>
      </c>
      <c r="J334" s="179">
        <v>2300</v>
      </c>
      <c r="K334" s="147" t="s">
        <v>38</v>
      </c>
      <c r="L334" s="187" t="s">
        <v>192</v>
      </c>
      <c r="M334" s="186"/>
    </row>
    <row r="335" spans="1:13" ht="31.5" customHeight="1" x14ac:dyDescent="0.2">
      <c r="A335" s="176"/>
      <c r="B335" s="177"/>
      <c r="C335" s="143"/>
      <c r="D335" s="146"/>
      <c r="E335" s="147"/>
      <c r="F335" s="148"/>
      <c r="G335" s="156"/>
      <c r="H335" s="149"/>
      <c r="I335" s="188"/>
      <c r="J335" s="189"/>
      <c r="K335" s="188"/>
      <c r="L335" s="190"/>
      <c r="M335" s="186"/>
    </row>
    <row r="336" spans="1:13" ht="15" x14ac:dyDescent="0.2">
      <c r="A336" s="178"/>
      <c r="B336" s="179"/>
      <c r="C336" s="143" t="str">
        <f t="shared" ref="C336:C353" si="5">CONCATENATE(A336," ",B336)</f>
        <v xml:space="preserve"> </v>
      </c>
      <c r="D336" s="149"/>
      <c r="E336" s="147"/>
      <c r="F336" s="148" t="e">
        <f>(VLOOKUP(E336,Qui!$A$201:$D$211,4))</f>
        <v>#N/A</v>
      </c>
      <c r="G336" s="156">
        <f t="shared" ref="G336:G353" si="6">A336</f>
        <v>0</v>
      </c>
      <c r="H336" s="149">
        <f t="shared" ref="H336:H353" si="7">B336</f>
        <v>0</v>
      </c>
      <c r="I336" s="147"/>
      <c r="J336" s="179"/>
      <c r="K336" s="147"/>
      <c r="L336" s="187"/>
      <c r="M336" s="186"/>
    </row>
    <row r="337" spans="1:13" ht="15" x14ac:dyDescent="0.2">
      <c r="A337" s="178"/>
      <c r="B337" s="179"/>
      <c r="C337" s="143" t="str">
        <f t="shared" si="5"/>
        <v xml:space="preserve"> </v>
      </c>
      <c r="D337" s="149"/>
      <c r="E337" s="147"/>
      <c r="F337" s="148" t="e">
        <f>(VLOOKUP(E337,Qui!$A$201:$D$211,4))</f>
        <v>#N/A</v>
      </c>
      <c r="G337" s="156">
        <f t="shared" si="6"/>
        <v>0</v>
      </c>
      <c r="H337" s="149">
        <f t="shared" si="7"/>
        <v>0</v>
      </c>
      <c r="I337" s="147"/>
      <c r="J337" s="179"/>
      <c r="K337" s="147"/>
      <c r="L337" s="187"/>
      <c r="M337" s="186"/>
    </row>
    <row r="338" spans="1:13" ht="15" x14ac:dyDescent="0.2">
      <c r="A338" s="178"/>
      <c r="B338" s="179"/>
      <c r="C338" s="143" t="str">
        <f t="shared" si="5"/>
        <v xml:space="preserve"> </v>
      </c>
      <c r="D338" s="149"/>
      <c r="E338" s="147"/>
      <c r="F338" s="148" t="e">
        <f>(VLOOKUP(E338,Qui!$A$201:$D$211,4))</f>
        <v>#N/A</v>
      </c>
      <c r="G338" s="156">
        <f t="shared" si="6"/>
        <v>0</v>
      </c>
      <c r="H338" s="149">
        <f t="shared" si="7"/>
        <v>0</v>
      </c>
      <c r="I338" s="147"/>
      <c r="J338" s="179"/>
      <c r="K338" s="147"/>
      <c r="L338" s="187"/>
      <c r="M338" s="186"/>
    </row>
    <row r="339" spans="1:13" ht="15" x14ac:dyDescent="0.2">
      <c r="A339" s="178"/>
      <c r="B339" s="179"/>
      <c r="C339" s="143" t="str">
        <f t="shared" si="5"/>
        <v xml:space="preserve"> </v>
      </c>
      <c r="D339" s="149"/>
      <c r="E339" s="147"/>
      <c r="F339" s="148" t="e">
        <f>(VLOOKUP(E339,Qui!$A$201:$D$211,4))</f>
        <v>#N/A</v>
      </c>
      <c r="G339" s="156">
        <f t="shared" si="6"/>
        <v>0</v>
      </c>
      <c r="H339" s="149">
        <f t="shared" si="7"/>
        <v>0</v>
      </c>
      <c r="I339" s="147"/>
      <c r="J339" s="179"/>
      <c r="K339" s="147"/>
      <c r="L339" s="187"/>
      <c r="M339" s="186"/>
    </row>
    <row r="340" spans="1:13" ht="15" x14ac:dyDescent="0.2">
      <c r="A340" s="178"/>
      <c r="B340" s="179"/>
      <c r="C340" s="143" t="str">
        <f t="shared" si="5"/>
        <v xml:space="preserve"> </v>
      </c>
      <c r="D340" s="149"/>
      <c r="E340" s="147"/>
      <c r="F340" s="148" t="e">
        <f>(VLOOKUP(E340,Qui!$A$201:$D$211,4))</f>
        <v>#N/A</v>
      </c>
      <c r="G340" s="156">
        <f t="shared" si="6"/>
        <v>0</v>
      </c>
      <c r="H340" s="149">
        <f t="shared" si="7"/>
        <v>0</v>
      </c>
      <c r="I340" s="147"/>
      <c r="J340" s="179"/>
      <c r="K340" s="147"/>
      <c r="L340" s="187"/>
      <c r="M340" s="186"/>
    </row>
    <row r="341" spans="1:13" ht="15" x14ac:dyDescent="0.2">
      <c r="A341" s="178"/>
      <c r="B341" s="179"/>
      <c r="C341" s="143" t="str">
        <f t="shared" si="5"/>
        <v xml:space="preserve"> </v>
      </c>
      <c r="D341" s="149"/>
      <c r="E341" s="147"/>
      <c r="F341" s="148" t="e">
        <f>(VLOOKUP(E341,Qui!$A$201:$D$211,4))</f>
        <v>#N/A</v>
      </c>
      <c r="G341" s="156">
        <f t="shared" si="6"/>
        <v>0</v>
      </c>
      <c r="H341" s="149">
        <f t="shared" si="7"/>
        <v>0</v>
      </c>
      <c r="I341" s="147"/>
      <c r="J341" s="179"/>
      <c r="K341" s="147"/>
      <c r="L341" s="187"/>
      <c r="M341" s="186"/>
    </row>
    <row r="342" spans="1:13" ht="15" x14ac:dyDescent="0.2">
      <c r="A342" s="178"/>
      <c r="B342" s="179"/>
      <c r="C342" s="143" t="str">
        <f t="shared" si="5"/>
        <v xml:space="preserve"> </v>
      </c>
      <c r="D342" s="149"/>
      <c r="E342" s="147"/>
      <c r="F342" s="148" t="e">
        <f>(VLOOKUP(E342,Qui!$A$201:$D$211,4))</f>
        <v>#N/A</v>
      </c>
      <c r="G342" s="156">
        <f t="shared" si="6"/>
        <v>0</v>
      </c>
      <c r="H342" s="149">
        <f t="shared" si="7"/>
        <v>0</v>
      </c>
      <c r="I342" s="147"/>
      <c r="J342" s="179"/>
      <c r="K342" s="147"/>
      <c r="L342" s="187"/>
      <c r="M342" s="186"/>
    </row>
    <row r="343" spans="1:13" ht="15" x14ac:dyDescent="0.2">
      <c r="A343" s="178"/>
      <c r="B343" s="179"/>
      <c r="C343" s="143" t="str">
        <f t="shared" si="5"/>
        <v xml:space="preserve"> </v>
      </c>
      <c r="D343" s="149"/>
      <c r="E343" s="147"/>
      <c r="F343" s="148" t="e">
        <f>(VLOOKUP(E343,Qui!$A$201:$D$211,4))</f>
        <v>#N/A</v>
      </c>
      <c r="G343" s="156">
        <f t="shared" si="6"/>
        <v>0</v>
      </c>
      <c r="H343" s="149">
        <f t="shared" si="7"/>
        <v>0</v>
      </c>
      <c r="I343" s="147"/>
      <c r="J343" s="179"/>
      <c r="K343" s="147"/>
      <c r="L343" s="187"/>
      <c r="M343" s="186"/>
    </row>
    <row r="344" spans="1:13" ht="15" x14ac:dyDescent="0.2">
      <c r="A344" s="178"/>
      <c r="B344" s="179"/>
      <c r="C344" s="143" t="str">
        <f t="shared" si="5"/>
        <v xml:space="preserve"> </v>
      </c>
      <c r="D344" s="149"/>
      <c r="E344" s="147"/>
      <c r="F344" s="148" t="e">
        <f>(VLOOKUP(E344,Qui!$A$201:$D$211,4))</f>
        <v>#N/A</v>
      </c>
      <c r="G344" s="156">
        <f t="shared" si="6"/>
        <v>0</v>
      </c>
      <c r="H344" s="149">
        <f t="shared" si="7"/>
        <v>0</v>
      </c>
      <c r="I344" s="147"/>
      <c r="J344" s="179"/>
      <c r="K344" s="147"/>
      <c r="L344" s="187"/>
      <c r="M344" s="186"/>
    </row>
    <row r="345" spans="1:13" ht="15" x14ac:dyDescent="0.2">
      <c r="A345" s="178"/>
      <c r="B345" s="179"/>
      <c r="C345" s="143" t="str">
        <f t="shared" si="5"/>
        <v xml:space="preserve"> </v>
      </c>
      <c r="D345" s="149"/>
      <c r="E345" s="147"/>
      <c r="F345" s="148" t="e">
        <f>(VLOOKUP(E345,Qui!$A$201:$D$211,4))</f>
        <v>#N/A</v>
      </c>
      <c r="G345" s="156">
        <f t="shared" si="6"/>
        <v>0</v>
      </c>
      <c r="H345" s="149">
        <f t="shared" si="7"/>
        <v>0</v>
      </c>
      <c r="I345" s="147"/>
      <c r="J345" s="179"/>
      <c r="K345" s="147"/>
      <c r="L345" s="187"/>
      <c r="M345" s="186"/>
    </row>
    <row r="346" spans="1:13" ht="15" x14ac:dyDescent="0.2">
      <c r="A346" s="178"/>
      <c r="B346" s="179"/>
      <c r="C346" s="143" t="str">
        <f t="shared" si="5"/>
        <v xml:space="preserve"> </v>
      </c>
      <c r="D346" s="149"/>
      <c r="E346" s="147"/>
      <c r="F346" s="148" t="e">
        <f>(VLOOKUP(E346,Qui!$A$201:$D$211,4))</f>
        <v>#N/A</v>
      </c>
      <c r="G346" s="156">
        <f t="shared" si="6"/>
        <v>0</v>
      </c>
      <c r="H346" s="149">
        <f t="shared" si="7"/>
        <v>0</v>
      </c>
      <c r="I346" s="147"/>
      <c r="J346" s="179"/>
      <c r="K346" s="147"/>
      <c r="L346" s="187"/>
      <c r="M346" s="186"/>
    </row>
    <row r="347" spans="1:13" ht="15" x14ac:dyDescent="0.2">
      <c r="A347" s="178"/>
      <c r="B347" s="179"/>
      <c r="C347" s="143" t="str">
        <f t="shared" si="5"/>
        <v xml:space="preserve"> </v>
      </c>
      <c r="D347" s="149"/>
      <c r="E347" s="147"/>
      <c r="F347" s="148" t="e">
        <f>(VLOOKUP(E347,Qui!$A$201:$D$211,4))</f>
        <v>#N/A</v>
      </c>
      <c r="G347" s="156">
        <f t="shared" si="6"/>
        <v>0</v>
      </c>
      <c r="H347" s="149">
        <f t="shared" si="7"/>
        <v>0</v>
      </c>
      <c r="I347" s="147"/>
      <c r="J347" s="179"/>
      <c r="K347" s="147"/>
      <c r="L347" s="187"/>
      <c r="M347" s="186"/>
    </row>
    <row r="348" spans="1:13" ht="15" x14ac:dyDescent="0.2">
      <c r="A348" s="178"/>
      <c r="B348" s="179"/>
      <c r="C348" s="143" t="str">
        <f t="shared" si="5"/>
        <v xml:space="preserve"> </v>
      </c>
      <c r="D348" s="149"/>
      <c r="E348" s="147"/>
      <c r="F348" s="148" t="e">
        <f>(VLOOKUP(E348,Qui!$A$201:$D$211,4))</f>
        <v>#N/A</v>
      </c>
      <c r="G348" s="156">
        <f t="shared" si="6"/>
        <v>0</v>
      </c>
      <c r="H348" s="149">
        <f t="shared" si="7"/>
        <v>0</v>
      </c>
      <c r="I348" s="147"/>
      <c r="J348" s="179"/>
      <c r="K348" s="147"/>
      <c r="L348" s="187"/>
      <c r="M348" s="186"/>
    </row>
    <row r="349" spans="1:13" ht="15" x14ac:dyDescent="0.2">
      <c r="A349" s="178"/>
      <c r="B349" s="179"/>
      <c r="C349" s="143" t="str">
        <f t="shared" si="5"/>
        <v xml:space="preserve"> </v>
      </c>
      <c r="D349" s="149"/>
      <c r="E349" s="147"/>
      <c r="F349" s="148" t="e">
        <f>(VLOOKUP(E349,Qui!$A$201:$D$211,4))</f>
        <v>#N/A</v>
      </c>
      <c r="G349" s="156">
        <f t="shared" si="6"/>
        <v>0</v>
      </c>
      <c r="H349" s="149">
        <f t="shared" si="7"/>
        <v>0</v>
      </c>
      <c r="I349" s="147"/>
      <c r="J349" s="179"/>
      <c r="K349" s="147"/>
      <c r="L349" s="187"/>
      <c r="M349" s="186"/>
    </row>
    <row r="350" spans="1:13" ht="15" x14ac:dyDescent="0.2">
      <c r="A350" s="178"/>
      <c r="B350" s="179"/>
      <c r="C350" s="143" t="str">
        <f t="shared" si="5"/>
        <v xml:space="preserve"> </v>
      </c>
      <c r="D350" s="149"/>
      <c r="E350" s="147"/>
      <c r="F350" s="148" t="e">
        <f>(VLOOKUP(E350,Qui!$A$201:$D$211,4))</f>
        <v>#N/A</v>
      </c>
      <c r="G350" s="156">
        <f t="shared" si="6"/>
        <v>0</v>
      </c>
      <c r="H350" s="149">
        <f t="shared" si="7"/>
        <v>0</v>
      </c>
      <c r="I350" s="147"/>
      <c r="J350" s="179"/>
      <c r="K350" s="147"/>
      <c r="L350" s="187"/>
      <c r="M350" s="186"/>
    </row>
    <row r="351" spans="1:13" ht="15" x14ac:dyDescent="0.2">
      <c r="A351" s="178"/>
      <c r="B351" s="179"/>
      <c r="C351" s="143" t="str">
        <f t="shared" si="5"/>
        <v xml:space="preserve"> </v>
      </c>
      <c r="D351" s="149"/>
      <c r="E351" s="147"/>
      <c r="F351" s="148" t="e">
        <f>(VLOOKUP(E351,Qui!$A$201:$D$211,4))</f>
        <v>#N/A</v>
      </c>
      <c r="G351" s="156">
        <f t="shared" si="6"/>
        <v>0</v>
      </c>
      <c r="H351" s="149">
        <f t="shared" si="7"/>
        <v>0</v>
      </c>
      <c r="I351" s="147"/>
      <c r="J351" s="179"/>
      <c r="K351" s="147"/>
      <c r="L351" s="187"/>
      <c r="M351" s="186"/>
    </row>
    <row r="352" spans="1:13" ht="15" x14ac:dyDescent="0.2">
      <c r="A352" s="178"/>
      <c r="B352" s="179"/>
      <c r="C352" s="143" t="str">
        <f t="shared" si="5"/>
        <v xml:space="preserve"> </v>
      </c>
      <c r="D352" s="149"/>
      <c r="E352" s="147"/>
      <c r="F352" s="148" t="e">
        <f>(VLOOKUP(E352,Qui!$A$201:$D$211,4))</f>
        <v>#N/A</v>
      </c>
      <c r="G352" s="156">
        <f t="shared" si="6"/>
        <v>0</v>
      </c>
      <c r="H352" s="149">
        <f t="shared" si="7"/>
        <v>0</v>
      </c>
      <c r="I352" s="147"/>
      <c r="J352" s="179"/>
      <c r="K352" s="147"/>
      <c r="L352" s="187"/>
      <c r="M352" s="186"/>
    </row>
    <row r="353" spans="1:13" ht="15.75" thickBot="1" x14ac:dyDescent="0.25">
      <c r="A353" s="180"/>
      <c r="B353" s="181"/>
      <c r="C353" s="150" t="str">
        <f t="shared" si="5"/>
        <v xml:space="preserve"> </v>
      </c>
      <c r="D353" s="151"/>
      <c r="E353" s="152"/>
      <c r="F353" s="153" t="e">
        <f>(VLOOKUP(E353,Qui!$A$201:$D$211,4))</f>
        <v>#N/A</v>
      </c>
      <c r="G353" s="157">
        <f t="shared" si="6"/>
        <v>0</v>
      </c>
      <c r="H353" s="158">
        <f t="shared" si="7"/>
        <v>0</v>
      </c>
      <c r="I353" s="197"/>
      <c r="J353" s="198"/>
      <c r="K353" s="197"/>
      <c r="L353" s="199"/>
      <c r="M353" s="200"/>
    </row>
    <row r="398" spans="1:4" x14ac:dyDescent="0.2">
      <c r="C398" s="113" t="s">
        <v>153</v>
      </c>
      <c r="D398" s="113" t="s">
        <v>153</v>
      </c>
    </row>
    <row r="399" spans="1:4" ht="13.5" thickBot="1" x14ac:dyDescent="0.25">
      <c r="C399" s="98"/>
    </row>
    <row r="400" spans="1:4" ht="21" thickBot="1" x14ac:dyDescent="0.35">
      <c r="A400" s="165" t="s">
        <v>161</v>
      </c>
      <c r="B400" s="166" t="s">
        <v>162</v>
      </c>
      <c r="C400" s="167" t="s">
        <v>163</v>
      </c>
      <c r="D400" s="168" t="s">
        <v>89</v>
      </c>
    </row>
    <row r="401" spans="1:4" ht="13.5" x14ac:dyDescent="0.25">
      <c r="A401" s="169" t="s">
        <v>38</v>
      </c>
      <c r="B401" s="170">
        <v>1</v>
      </c>
      <c r="C401" s="80" t="str">
        <f t="shared" ref="C401:C415" si="8">CONCATENATE(A401," ",B401)</f>
        <v>La Chaux-de-Fonds 1</v>
      </c>
      <c r="D401" s="116">
        <f>(VLOOKUP(A401,Qui!$A$201:$F$211,4))</f>
        <v>1</v>
      </c>
    </row>
    <row r="402" spans="1:4" ht="13.5" x14ac:dyDescent="0.25">
      <c r="A402" s="169" t="s">
        <v>38</v>
      </c>
      <c r="B402" s="171">
        <v>2</v>
      </c>
      <c r="C402" s="80" t="str">
        <f t="shared" si="8"/>
        <v>La Chaux-de-Fonds 2</v>
      </c>
      <c r="D402" s="117">
        <f>(VLOOKUP(A402,Qui!$A$201:$F$211,4))</f>
        <v>1</v>
      </c>
    </row>
    <row r="403" spans="1:4" ht="13.5" x14ac:dyDescent="0.25">
      <c r="A403" s="169" t="s">
        <v>38</v>
      </c>
      <c r="B403" s="171">
        <v>3</v>
      </c>
      <c r="C403" s="80" t="str">
        <f t="shared" si="8"/>
        <v>La Chaux-de-Fonds 3</v>
      </c>
      <c r="D403" s="117">
        <f>(VLOOKUP(A403,Qui!$A$201:$F$211,4))</f>
        <v>1</v>
      </c>
    </row>
    <row r="404" spans="1:4" ht="13.5" x14ac:dyDescent="0.25">
      <c r="A404" s="172" t="s">
        <v>63</v>
      </c>
      <c r="B404" s="171">
        <v>1</v>
      </c>
      <c r="C404" s="80" t="str">
        <f t="shared" si="8"/>
        <v>La Vue-des-Alpes 1</v>
      </c>
      <c r="D404" s="117">
        <f>(VLOOKUP(A404,Qui!$A$201:$F$211,4))</f>
        <v>2</v>
      </c>
    </row>
    <row r="405" spans="1:4" ht="13.5" x14ac:dyDescent="0.25">
      <c r="A405" s="172" t="s">
        <v>63</v>
      </c>
      <c r="B405" s="171">
        <v>2</v>
      </c>
      <c r="C405" s="80" t="str">
        <f t="shared" si="8"/>
        <v>La Vue-des-Alpes 2</v>
      </c>
      <c r="D405" s="117">
        <f>(VLOOKUP(A405,Qui!$A$201:$F$211,4))</f>
        <v>2</v>
      </c>
    </row>
    <row r="406" spans="1:4" ht="13.5" x14ac:dyDescent="0.25">
      <c r="A406" s="172" t="s">
        <v>63</v>
      </c>
      <c r="B406" s="171">
        <v>3</v>
      </c>
      <c r="C406" s="80" t="str">
        <f t="shared" si="8"/>
        <v>La Vue-des-Alpes 3</v>
      </c>
      <c r="D406" s="117">
        <f>(VLOOKUP(A406,Qui!$A$201:$F$211,4))</f>
        <v>2</v>
      </c>
    </row>
    <row r="407" spans="1:4" ht="13.5" x14ac:dyDescent="0.25">
      <c r="A407" s="169" t="s">
        <v>35</v>
      </c>
      <c r="B407" s="171">
        <v>1</v>
      </c>
      <c r="C407" s="80" t="str">
        <f t="shared" si="8"/>
        <v>Le Locle 1</v>
      </c>
      <c r="D407" s="117">
        <f>(VLOOKUP(A407,Qui!$A$201:$F$211,4))</f>
        <v>3</v>
      </c>
    </row>
    <row r="408" spans="1:4" ht="13.5" x14ac:dyDescent="0.25">
      <c r="A408" s="169" t="s">
        <v>35</v>
      </c>
      <c r="B408" s="171">
        <v>2</v>
      </c>
      <c r="C408" s="80" t="str">
        <f t="shared" si="8"/>
        <v>Le Locle 2</v>
      </c>
      <c r="D408" s="117">
        <f>(VLOOKUP(A408,Qui!$A$201:$F$211,4))</f>
        <v>3</v>
      </c>
    </row>
    <row r="409" spans="1:4" ht="13.5" x14ac:dyDescent="0.25">
      <c r="A409" s="169" t="s">
        <v>35</v>
      </c>
      <c r="B409" s="171">
        <v>3</v>
      </c>
      <c r="C409" s="80" t="str">
        <f t="shared" si="8"/>
        <v>Le Locle 3</v>
      </c>
      <c r="D409" s="117">
        <f>(VLOOKUP(A409,Qui!$A$201:$F$211,4))</f>
        <v>3</v>
      </c>
    </row>
    <row r="410" spans="1:4" ht="13.5" x14ac:dyDescent="0.25">
      <c r="A410" s="172" t="s">
        <v>37</v>
      </c>
      <c r="B410" s="171">
        <v>1</v>
      </c>
      <c r="C410" s="80" t="str">
        <f t="shared" si="8"/>
        <v>L'Epi 1</v>
      </c>
      <c r="D410" s="117">
        <f>(VLOOKUP(A410,Qui!$A$201:$F$211,4))</f>
        <v>4</v>
      </c>
    </row>
    <row r="411" spans="1:4" ht="13.5" x14ac:dyDescent="0.25">
      <c r="A411" s="172" t="s">
        <v>37</v>
      </c>
      <c r="B411" s="171">
        <v>2</v>
      </c>
      <c r="C411" s="80" t="str">
        <f t="shared" si="8"/>
        <v>L'Epi 2</v>
      </c>
      <c r="D411" s="117">
        <f>(VLOOKUP(A411,Qui!$A$201:$F$211,4))</f>
        <v>4</v>
      </c>
    </row>
    <row r="412" spans="1:4" ht="13.5" x14ac:dyDescent="0.25">
      <c r="A412" s="172" t="s">
        <v>37</v>
      </c>
      <c r="B412" s="171">
        <v>3</v>
      </c>
      <c r="C412" s="80" t="str">
        <f t="shared" si="8"/>
        <v>L'Epi 3</v>
      </c>
      <c r="D412" s="117">
        <f>(VLOOKUP(A412,Qui!$A$201:$F$211,4))</f>
        <v>4</v>
      </c>
    </row>
    <row r="413" spans="1:4" ht="13.5" x14ac:dyDescent="0.25">
      <c r="A413" s="172"/>
      <c r="B413" s="173"/>
      <c r="C413" s="80" t="str">
        <f t="shared" si="8"/>
        <v xml:space="preserve"> </v>
      </c>
      <c r="D413" s="117" t="e">
        <f>(VLOOKUP(A413,Qui!$A$201:$F$211,4))</f>
        <v>#N/A</v>
      </c>
    </row>
    <row r="414" spans="1:4" ht="13.5" x14ac:dyDescent="0.25">
      <c r="A414" s="172"/>
      <c r="B414" s="173"/>
      <c r="C414" s="80" t="str">
        <f t="shared" si="8"/>
        <v xml:space="preserve"> </v>
      </c>
      <c r="D414" s="117" t="e">
        <f>(VLOOKUP(A414,Qui!$A$201:$F$211,4))</f>
        <v>#N/A</v>
      </c>
    </row>
    <row r="415" spans="1:4" ht="13.5" x14ac:dyDescent="0.25">
      <c r="A415" s="172"/>
      <c r="B415" s="173"/>
      <c r="C415" s="80" t="str">
        <f t="shared" si="8"/>
        <v xml:space="preserve"> </v>
      </c>
      <c r="D415" s="117" t="e">
        <f>(VLOOKUP(A415,Qui!$A$201:$F$211,4))</f>
        <v>#N/A</v>
      </c>
    </row>
  </sheetData>
  <autoFilter ref="A300:M353">
    <sortState ref="A301:M353">
      <sortCondition ref="D301:D353"/>
    </sortState>
  </autoFilter>
  <sortState ref="A301:M335">
    <sortCondition ref="C301:C335"/>
  </sortState>
  <phoneticPr fontId="0" type="noConversion"/>
  <conditionalFormatting sqref="A1">
    <cfRule type="cellIs" dxfId="33" priority="43" stopIfTrue="1" operator="equal">
      <formula>$L$2</formula>
    </cfRule>
  </conditionalFormatting>
  <conditionalFormatting sqref="A201:A211">
    <cfRule type="expression" dxfId="32" priority="32">
      <formula>$D201=1</formula>
    </cfRule>
    <cfRule type="expression" dxfId="31" priority="33">
      <formula>$D201=2</formula>
    </cfRule>
    <cfRule type="expression" dxfId="30" priority="34">
      <formula>$D201=3</formula>
    </cfRule>
    <cfRule type="expression" dxfId="29" priority="35">
      <formula>$D201=4</formula>
    </cfRule>
    <cfRule type="expression" dxfId="28" priority="36">
      <formula>$D201=5</formula>
    </cfRule>
  </conditionalFormatting>
  <conditionalFormatting sqref="E301">
    <cfRule type="expression" dxfId="27" priority="27">
      <formula>$F301=1</formula>
    </cfRule>
    <cfRule type="expression" dxfId="26" priority="28">
      <formula>$F301=2</formula>
    </cfRule>
    <cfRule type="expression" dxfId="25" priority="29">
      <formula>$F301=3</formula>
    </cfRule>
    <cfRule type="expression" dxfId="24" priority="30">
      <formula>$F301=4</formula>
    </cfRule>
    <cfRule type="expression" dxfId="23" priority="31">
      <formula>$F301=5</formula>
    </cfRule>
  </conditionalFormatting>
  <conditionalFormatting sqref="E302:E353">
    <cfRule type="expression" dxfId="22" priority="22">
      <formula>$F302=1</formula>
    </cfRule>
    <cfRule type="expression" dxfId="21" priority="23">
      <formula>$F302=2</formula>
    </cfRule>
    <cfRule type="expression" dxfId="20" priority="24">
      <formula>$F302=3</formula>
    </cfRule>
    <cfRule type="expression" dxfId="19" priority="25">
      <formula>$F302=4</formula>
    </cfRule>
    <cfRule type="expression" dxfId="18" priority="26">
      <formula>$F302=5</formula>
    </cfRule>
  </conditionalFormatting>
  <conditionalFormatting sqref="C401:C415">
    <cfRule type="expression" priority="1">
      <formula>$D401&lt;1</formula>
    </cfRule>
  </conditionalFormatting>
  <conditionalFormatting sqref="C401:C415">
    <cfRule type="expression" dxfId="17" priority="11">
      <formula>$D401=5</formula>
    </cfRule>
  </conditionalFormatting>
  <conditionalFormatting sqref="C401:C415">
    <cfRule type="expression" dxfId="16" priority="2">
      <formula>$D401=1</formula>
    </cfRule>
    <cfRule type="expression" dxfId="15" priority="3">
      <formula>$D401=2</formula>
    </cfRule>
    <cfRule type="expression" dxfId="14" priority="4">
      <formula>$D401=3</formula>
    </cfRule>
    <cfRule type="expression" dxfId="13" priority="5">
      <formula>$D401=4</formula>
    </cfRule>
  </conditionalFormatting>
  <conditionalFormatting sqref="A326:B326">
    <cfRule type="expression" dxfId="12" priority="139" stopIfTrue="1">
      <formula>$J326=1</formula>
    </cfRule>
    <cfRule type="expression" dxfId="11" priority="140" stopIfTrue="1">
      <formula>$J326=2</formula>
    </cfRule>
    <cfRule type="expression" dxfId="10" priority="141" stopIfTrue="1">
      <formula>$J326=3</formula>
    </cfRule>
  </conditionalFormatting>
  <dataValidations count="1">
    <dataValidation type="list" allowBlank="1" showInputMessage="1" showErrorMessage="1" sqref="E301:E353">
      <formula1>$A$201:$A$211</formula1>
    </dataValidation>
  </dataValidations>
  <hyperlinks>
    <hyperlink ref="M320" r:id="rId1"/>
    <hyperlink ref="M319" r:id="rId2"/>
    <hyperlink ref="M306" r:id="rId3"/>
    <hyperlink ref="M324" r:id="rId4"/>
  </hyperlinks>
  <printOptions horizontalCentered="1"/>
  <pageMargins left="0.78740157480314965" right="0.78740157480314965" top="2.5590551181102366" bottom="0.59055118110236227" header="0.19685039370078741" footer="0.55118110236220474"/>
  <pageSetup paperSize="8" scale="43" fitToHeight="2" orientation="landscape" horizontalDpi="300" verticalDpi="300" r:id="rId5"/>
  <headerFooter alignWithMargins="0">
    <oddHeader>&amp;L&amp;G&amp;C&amp;"Arial,Gras"&amp;22&amp;K05+039Merci de vérifier et de compléter la lise ci-après</oddHeader>
  </headerFooter>
  <rowBreaks count="3" manualBreakCount="3">
    <brk id="38" max="16383" man="1"/>
    <brk id="317" max="12" man="1"/>
    <brk id="319" max="12" man="1"/>
  </rowBreaks>
  <colBreaks count="1" manualBreakCount="1">
    <brk id="9" min="299" max="334" man="1"/>
  </colBreaks>
  <legacyDrawingHF r:id="rId6"/>
  <tableParts count="3"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workbookViewId="0">
      <selection activeCell="G33" sqref="G33:H37"/>
    </sheetView>
  </sheetViews>
  <sheetFormatPr baseColWidth="10" defaultRowHeight="12.75" x14ac:dyDescent="0.2"/>
  <cols>
    <col min="1" max="1" width="34.28515625" bestFit="1" customWidth="1"/>
    <col min="2" max="2" width="17" customWidth="1"/>
    <col min="3" max="3" width="7.5703125" bestFit="1" customWidth="1"/>
    <col min="4" max="4" width="13" hidden="1" customWidth="1"/>
    <col min="5" max="6" width="7.5703125" hidden="1" customWidth="1"/>
    <col min="7" max="7" width="24" customWidth="1"/>
    <col min="8" max="8" width="17.28515625" bestFit="1" customWidth="1"/>
    <col min="9" max="9" width="15.28515625" bestFit="1" customWidth="1"/>
    <col min="10" max="12" width="15.28515625" customWidth="1"/>
    <col min="13" max="14" width="6.5703125" customWidth="1"/>
    <col min="15" max="37" width="3" customWidth="1"/>
    <col min="38" max="41" width="3.28515625" bestFit="1" customWidth="1"/>
  </cols>
  <sheetData>
    <row r="1" spans="1:42" s="1" customFormat="1" ht="72.75" customHeight="1" x14ac:dyDescent="0.3">
      <c r="A1" s="234" t="str">
        <f>ClassementChampNE!A1</f>
        <v>Association intercantonale 
des joueurs de boules
Grand Jeu Neuchâtelois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33"/>
    </row>
    <row r="2" spans="1:42" s="1" customFormat="1" ht="16.5" customHeigh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33"/>
    </row>
    <row r="3" spans="1:42" s="1" customFormat="1" ht="28.5" customHeight="1" x14ac:dyDescent="0.25">
      <c r="A3" s="235" t="str">
        <f>Calendrier!A1</f>
        <v>GRAND JEU NEUCHATELOIS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34"/>
    </row>
    <row r="5" spans="1:42" s="83" customFormat="1" ht="18" x14ac:dyDescent="0.25">
      <c r="A5" s="83" t="str">
        <f>Calendrier!A39</f>
        <v>Championnat 1ère manche</v>
      </c>
      <c r="B5" s="84" t="s">
        <v>120</v>
      </c>
      <c r="C5" s="84"/>
      <c r="D5" s="84"/>
      <c r="E5" s="84"/>
      <c r="F5" s="84"/>
      <c r="G5" s="83" t="str">
        <f>Calendrier!F39</f>
        <v>Le Locle</v>
      </c>
      <c r="H5" s="83" t="s">
        <v>121</v>
      </c>
      <c r="I5" s="85">
        <f>Calendrier!B41</f>
        <v>42604</v>
      </c>
      <c r="J5" s="85"/>
      <c r="K5" s="85"/>
      <c r="L5" s="85"/>
    </row>
    <row r="6" spans="1:42" ht="18" x14ac:dyDescent="0.25">
      <c r="I6" s="85">
        <f>Calendrier!B42</f>
        <v>42605</v>
      </c>
      <c r="J6" s="85"/>
      <c r="K6" s="85"/>
      <c r="L6" s="85"/>
    </row>
    <row r="7" spans="1:42" ht="18" x14ac:dyDescent="0.25">
      <c r="I7" s="85">
        <f>Calendrier!B43</f>
        <v>42606</v>
      </c>
      <c r="J7" s="85"/>
      <c r="K7" s="85"/>
      <c r="L7" s="85"/>
    </row>
    <row r="8" spans="1:42" ht="18" x14ac:dyDescent="0.25">
      <c r="I8" s="85">
        <f>Calendrier!B44</f>
        <v>42607</v>
      </c>
      <c r="J8" s="85"/>
      <c r="K8" s="85"/>
      <c r="L8" s="85"/>
    </row>
    <row r="9" spans="1:42" ht="13.5" thickBot="1" x14ac:dyDescent="0.25"/>
    <row r="10" spans="1:42" ht="26.25" thickTop="1" x14ac:dyDescent="0.2">
      <c r="A10" s="86" t="s">
        <v>122</v>
      </c>
      <c r="B10" s="87" t="s">
        <v>132</v>
      </c>
      <c r="C10" s="87" t="s">
        <v>133</v>
      </c>
      <c r="D10" s="87" t="s">
        <v>91</v>
      </c>
      <c r="E10" s="87" t="s">
        <v>140</v>
      </c>
      <c r="F10" s="87" t="s">
        <v>144</v>
      </c>
      <c r="G10" s="108" t="s">
        <v>125</v>
      </c>
      <c r="H10" s="106" t="s">
        <v>151</v>
      </c>
      <c r="I10" s="105" t="s">
        <v>150</v>
      </c>
      <c r="J10" s="105" t="s">
        <v>148</v>
      </c>
      <c r="K10" s="105" t="s">
        <v>148</v>
      </c>
      <c r="L10" s="105" t="s">
        <v>149</v>
      </c>
      <c r="M10" s="87" t="s">
        <v>123</v>
      </c>
      <c r="N10" s="91" t="s">
        <v>124</v>
      </c>
      <c r="O10" s="92">
        <v>1</v>
      </c>
      <c r="P10" s="88">
        <v>2</v>
      </c>
      <c r="Q10" s="88">
        <v>3</v>
      </c>
      <c r="R10" s="88">
        <v>4</v>
      </c>
      <c r="S10" s="88">
        <v>5</v>
      </c>
      <c r="T10" s="101">
        <v>6</v>
      </c>
      <c r="U10" s="99">
        <v>7</v>
      </c>
      <c r="V10" s="88">
        <v>8</v>
      </c>
      <c r="W10" s="88">
        <v>9</v>
      </c>
      <c r="X10" s="88">
        <v>10</v>
      </c>
      <c r="Y10" s="88">
        <v>11</v>
      </c>
      <c r="Z10" s="101">
        <v>12</v>
      </c>
      <c r="AA10" s="99">
        <v>13</v>
      </c>
      <c r="AB10" s="88">
        <v>14</v>
      </c>
      <c r="AC10" s="88">
        <v>15</v>
      </c>
      <c r="AD10" s="88">
        <v>16</v>
      </c>
      <c r="AE10" s="101">
        <v>17</v>
      </c>
      <c r="AF10" s="99">
        <v>18</v>
      </c>
      <c r="AG10" s="88">
        <v>19</v>
      </c>
      <c r="AH10" s="88">
        <v>20</v>
      </c>
      <c r="AI10" s="88">
        <v>21</v>
      </c>
      <c r="AJ10" s="88">
        <v>22</v>
      </c>
      <c r="AL10" s="82" t="s">
        <v>134</v>
      </c>
      <c r="AM10" s="82" t="s">
        <v>135</v>
      </c>
      <c r="AN10" s="82" t="s">
        <v>136</v>
      </c>
      <c r="AO10" s="82" t="s">
        <v>137</v>
      </c>
      <c r="AP10" s="95" t="s">
        <v>138</v>
      </c>
    </row>
    <row r="11" spans="1:42" x14ac:dyDescent="0.2">
      <c r="A11" s="89"/>
      <c r="B11" s="32" t="str">
        <f>IF(A11&lt;&gt;"",(VLOOKUP(A11,Qui!$C$301:$F$353,3)),"")</f>
        <v/>
      </c>
      <c r="C11" s="32" t="str">
        <f>IF(A11&lt;&gt;"",(VLOOKUP(A11,Qui!$C$301:$F$353,4)),"")</f>
        <v/>
      </c>
      <c r="D11" s="32" t="str">
        <f>IF(A11&lt;&gt;"",(VLOOKUP(A11,Qui!$C$301:$H$353,5)),"")</f>
        <v/>
      </c>
      <c r="E11" s="32" t="str">
        <f>IF(A11&lt;&gt;"",(VLOOKUP(A11,Qui!$C$301:$H$353,6)),"")</f>
        <v/>
      </c>
      <c r="F11" s="32"/>
      <c r="G11" s="110">
        <f>IF(L11&lt;&gt;"",L11,H11)</f>
        <v>0</v>
      </c>
      <c r="H11" s="107">
        <f>IF(I11,(I11+(J11*0.0001)+(K11*0.00001)),0)</f>
        <v>0</v>
      </c>
      <c r="I11" s="104"/>
      <c r="J11" s="104"/>
      <c r="K11" s="104"/>
      <c r="L11" s="94" t="str">
        <f t="shared" ref="L11:L42" si="0">IF(O11,(SUM(O11:AJ11)-M11-N11)+(M11*0.0001)+(N11*0.00001),"")</f>
        <v/>
      </c>
      <c r="M11" s="32" t="str">
        <f t="shared" ref="M11" si="1">IF(O11,LARGE(O11:AJ11,21),"")</f>
        <v/>
      </c>
      <c r="N11" s="79" t="str">
        <f t="shared" ref="N11" si="2">IF(O11,LARGE(O11:AJ11,22),"")</f>
        <v/>
      </c>
      <c r="O11" s="93"/>
      <c r="P11" s="32"/>
      <c r="Q11" s="32"/>
      <c r="R11" s="32"/>
      <c r="S11" s="32"/>
      <c r="T11" s="102"/>
      <c r="U11" s="100"/>
      <c r="V11" s="32"/>
      <c r="W11" s="32"/>
      <c r="X11" s="32"/>
      <c r="Y11" s="32"/>
      <c r="Z11" s="102"/>
      <c r="AA11" s="100"/>
      <c r="AB11" s="32"/>
      <c r="AC11" s="32"/>
      <c r="AD11" s="32"/>
      <c r="AE11" s="102"/>
      <c r="AF11" s="100"/>
      <c r="AG11" s="32"/>
      <c r="AH11" s="32"/>
      <c r="AI11" s="32"/>
      <c r="AJ11" s="90"/>
      <c r="AL11" s="96">
        <f>SUM(O11:T11)</f>
        <v>0</v>
      </c>
      <c r="AM11" s="96">
        <f>SUM(U11:Z11)</f>
        <v>0</v>
      </c>
      <c r="AN11" s="96">
        <f>SUM(AA11:AE11)</f>
        <v>0</v>
      </c>
      <c r="AO11" s="96">
        <f>SUM(AF11:AJ11)</f>
        <v>0</v>
      </c>
      <c r="AP11" s="97">
        <f>SUM(AL11:AO11)</f>
        <v>0</v>
      </c>
    </row>
    <row r="12" spans="1:42" x14ac:dyDescent="0.2">
      <c r="A12" s="89"/>
      <c r="B12" s="32" t="str">
        <f>IF(A12&lt;&gt;"",(VLOOKUP(A12,Qui!$C$301:$F$353,3)),"")</f>
        <v/>
      </c>
      <c r="C12" s="32" t="str">
        <f>IF(A12&lt;&gt;"",(VLOOKUP(A12,Qui!$C$301:$F$353,4)),"")</f>
        <v/>
      </c>
      <c r="D12" s="32" t="str">
        <f>IF(A12&lt;&gt;"",(VLOOKUP(A12,Qui!$C$301:$H$353,5)),"")</f>
        <v/>
      </c>
      <c r="E12" s="32" t="str">
        <f>IF(A12&lt;&gt;"",(VLOOKUP(A12,Qui!$C$301:$H$353,6)),"")</f>
        <v/>
      </c>
      <c r="F12" s="32"/>
      <c r="G12" s="110">
        <f t="shared" ref="G12:G64" si="3">IF(L12&lt;&gt;"",L12,H12)</f>
        <v>0</v>
      </c>
      <c r="H12" s="107">
        <f t="shared" ref="H12:H64" si="4">IF(I12,(I12+(J12*0.0001)+(K12*0.00001)),0)</f>
        <v>0</v>
      </c>
      <c r="I12" s="104"/>
      <c r="J12" s="104"/>
      <c r="K12" s="104"/>
      <c r="L12" s="94" t="str">
        <f t="shared" si="0"/>
        <v/>
      </c>
      <c r="M12" s="32" t="str">
        <f t="shared" ref="M12" si="5">IF(O12,LARGE(O12:AJ12,21),"")</f>
        <v/>
      </c>
      <c r="N12" s="79" t="str">
        <f t="shared" ref="N12" si="6">IF(O12,LARGE(O12:AJ12,22),"")</f>
        <v/>
      </c>
      <c r="O12" s="93"/>
      <c r="P12" s="32"/>
      <c r="Q12" s="32"/>
      <c r="R12" s="32"/>
      <c r="S12" s="32"/>
      <c r="T12" s="102"/>
      <c r="U12" s="100"/>
      <c r="V12" s="32"/>
      <c r="W12" s="32"/>
      <c r="X12" s="32"/>
      <c r="Y12" s="32"/>
      <c r="Z12" s="102"/>
      <c r="AA12" s="100"/>
      <c r="AB12" s="32"/>
      <c r="AC12" s="32"/>
      <c r="AD12" s="32"/>
      <c r="AE12" s="102"/>
      <c r="AF12" s="100"/>
      <c r="AG12" s="32"/>
      <c r="AH12" s="32"/>
      <c r="AI12" s="32"/>
      <c r="AJ12" s="90"/>
      <c r="AL12" s="96">
        <f t="shared" ref="AL12:AL64" si="7">SUM(O12:T12)</f>
        <v>0</v>
      </c>
      <c r="AM12" s="96">
        <f t="shared" ref="AM12:AM64" si="8">SUM(U12:Z12)</f>
        <v>0</v>
      </c>
      <c r="AN12" s="96">
        <f t="shared" ref="AN12:AN64" si="9">SUM(AA12:AE12)</f>
        <v>0</v>
      </c>
      <c r="AO12" s="96">
        <f t="shared" ref="AO12:AO64" si="10">SUM(AF12:AJ12)</f>
        <v>0</v>
      </c>
      <c r="AP12" s="97">
        <f t="shared" ref="AP12:AP64" si="11">SUM(AL12:AO12)</f>
        <v>0</v>
      </c>
    </row>
    <row r="13" spans="1:42" x14ac:dyDescent="0.2">
      <c r="A13" s="89"/>
      <c r="B13" s="32" t="str">
        <f>IF(A13&lt;&gt;"",(VLOOKUP(A13,Qui!$C$301:$F$353,3)),"")</f>
        <v/>
      </c>
      <c r="C13" s="32" t="str">
        <f>IF(A13&lt;&gt;"",(VLOOKUP(A13,Qui!$C$301:$F$353,4)),"")</f>
        <v/>
      </c>
      <c r="D13" s="32" t="str">
        <f>IF(A13&lt;&gt;"",(VLOOKUP(A13,Qui!$C$301:$H$353,5)),"")</f>
        <v/>
      </c>
      <c r="E13" s="32" t="str">
        <f>IF(A13&lt;&gt;"",(VLOOKUP(A13,Qui!$C$301:$H$353,6)),"")</f>
        <v/>
      </c>
      <c r="F13" s="32"/>
      <c r="G13" s="110">
        <f t="shared" si="3"/>
        <v>0</v>
      </c>
      <c r="H13" s="107">
        <f>IF(I13,(I13+(LARGE(J13:K13,1)*0.0001)+(LARGE(J13:K13,2)*0.00001)),0)</f>
        <v>0</v>
      </c>
      <c r="I13" s="104"/>
      <c r="J13" s="104"/>
      <c r="K13" s="104"/>
      <c r="L13" s="94" t="str">
        <f t="shared" si="0"/>
        <v/>
      </c>
      <c r="M13" s="32" t="str">
        <f t="shared" ref="M13:M64" si="12">IF(O13,LARGE(O13:AJ13,21),"")</f>
        <v/>
      </c>
      <c r="N13" s="79" t="str">
        <f t="shared" ref="N13:N64" si="13">IF(O13,LARGE(O13:AJ13,22),"")</f>
        <v/>
      </c>
      <c r="O13" s="93"/>
      <c r="P13" s="32"/>
      <c r="Q13" s="32"/>
      <c r="R13" s="32"/>
      <c r="S13" s="32"/>
      <c r="T13" s="102"/>
      <c r="U13" s="100"/>
      <c r="V13" s="32"/>
      <c r="W13" s="32"/>
      <c r="X13" s="32"/>
      <c r="Y13" s="32"/>
      <c r="Z13" s="102"/>
      <c r="AA13" s="100"/>
      <c r="AB13" s="32"/>
      <c r="AC13" s="32"/>
      <c r="AD13" s="32"/>
      <c r="AE13" s="102"/>
      <c r="AF13" s="100"/>
      <c r="AG13" s="32"/>
      <c r="AH13" s="32"/>
      <c r="AI13" s="32"/>
      <c r="AJ13" s="90"/>
      <c r="AL13" s="96">
        <f t="shared" si="7"/>
        <v>0</v>
      </c>
      <c r="AM13" s="96">
        <f t="shared" si="8"/>
        <v>0</v>
      </c>
      <c r="AN13" s="96">
        <f t="shared" si="9"/>
        <v>0</v>
      </c>
      <c r="AO13" s="96">
        <f t="shared" si="10"/>
        <v>0</v>
      </c>
      <c r="AP13" s="97">
        <f t="shared" si="11"/>
        <v>0</v>
      </c>
    </row>
    <row r="14" spans="1:42" x14ac:dyDescent="0.2">
      <c r="A14" s="89"/>
      <c r="B14" s="32" t="str">
        <f>IF(A14&lt;&gt;"",(VLOOKUP(A14,Qui!$C$301:$F$353,3)),"")</f>
        <v/>
      </c>
      <c r="C14" s="32" t="str">
        <f>IF(A14&lt;&gt;"",(VLOOKUP(A14,Qui!$C$301:$F$353,4)),"")</f>
        <v/>
      </c>
      <c r="D14" s="32" t="str">
        <f>IF(A14&lt;&gt;"",(VLOOKUP(A14,Qui!$C$301:$H$353,5)),"")</f>
        <v/>
      </c>
      <c r="E14" s="32" t="str">
        <f>IF(A14&lt;&gt;"",(VLOOKUP(A14,Qui!$C$301:$H$353,6)),"")</f>
        <v/>
      </c>
      <c r="F14" s="32"/>
      <c r="G14" s="110">
        <f t="shared" si="3"/>
        <v>0</v>
      </c>
      <c r="H14" s="107">
        <f t="shared" si="4"/>
        <v>0</v>
      </c>
      <c r="I14" s="104"/>
      <c r="J14" s="104"/>
      <c r="K14" s="104"/>
      <c r="L14" s="94" t="str">
        <f t="shared" si="0"/>
        <v/>
      </c>
      <c r="M14" s="32" t="str">
        <f t="shared" si="12"/>
        <v/>
      </c>
      <c r="N14" s="79" t="str">
        <f t="shared" si="13"/>
        <v/>
      </c>
      <c r="O14" s="93"/>
      <c r="P14" s="32"/>
      <c r="Q14" s="32"/>
      <c r="R14" s="32"/>
      <c r="S14" s="32"/>
      <c r="T14" s="102"/>
      <c r="U14" s="100"/>
      <c r="V14" s="32"/>
      <c r="W14" s="32"/>
      <c r="X14" s="32"/>
      <c r="Y14" s="32"/>
      <c r="Z14" s="102"/>
      <c r="AA14" s="100"/>
      <c r="AB14" s="32"/>
      <c r="AC14" s="32"/>
      <c r="AD14" s="32"/>
      <c r="AE14" s="102"/>
      <c r="AF14" s="100"/>
      <c r="AG14" s="32"/>
      <c r="AH14" s="32"/>
      <c r="AI14" s="32"/>
      <c r="AJ14" s="90"/>
      <c r="AL14" s="96">
        <f t="shared" si="7"/>
        <v>0</v>
      </c>
      <c r="AM14" s="96">
        <f t="shared" si="8"/>
        <v>0</v>
      </c>
      <c r="AN14" s="96">
        <f t="shared" si="9"/>
        <v>0</v>
      </c>
      <c r="AO14" s="96">
        <f t="shared" si="10"/>
        <v>0</v>
      </c>
      <c r="AP14" s="97">
        <f t="shared" si="11"/>
        <v>0</v>
      </c>
    </row>
    <row r="15" spans="1:42" x14ac:dyDescent="0.2">
      <c r="A15" s="89"/>
      <c r="B15" s="32" t="str">
        <f>IF(A15&lt;&gt;"",(VLOOKUP(A15,Qui!$C$301:$F$353,3)),"")</f>
        <v/>
      </c>
      <c r="C15" s="32" t="str">
        <f>IF(A15&lt;&gt;"",(VLOOKUP(A15,Qui!$C$301:$F$353,4)),"")</f>
        <v/>
      </c>
      <c r="D15" s="32" t="str">
        <f>IF(A15&lt;&gt;"",(VLOOKUP(A15,Qui!$C$301:$H$353,5)),"")</f>
        <v/>
      </c>
      <c r="E15" s="32" t="str">
        <f>IF(A15&lt;&gt;"",(VLOOKUP(A15,Qui!$C$301:$H$353,6)),"")</f>
        <v/>
      </c>
      <c r="F15" s="32"/>
      <c r="G15" s="110">
        <f t="shared" si="3"/>
        <v>0</v>
      </c>
      <c r="H15" s="107">
        <f t="shared" si="4"/>
        <v>0</v>
      </c>
      <c r="I15" s="104"/>
      <c r="J15" s="104"/>
      <c r="K15" s="104"/>
      <c r="L15" s="94" t="str">
        <f t="shared" si="0"/>
        <v/>
      </c>
      <c r="M15" s="32" t="str">
        <f t="shared" si="12"/>
        <v/>
      </c>
      <c r="N15" s="79" t="str">
        <f t="shared" si="13"/>
        <v/>
      </c>
      <c r="O15" s="93"/>
      <c r="P15" s="32"/>
      <c r="Q15" s="32"/>
      <c r="R15" s="32"/>
      <c r="S15" s="32"/>
      <c r="T15" s="102"/>
      <c r="U15" s="100"/>
      <c r="V15" s="32"/>
      <c r="W15" s="32"/>
      <c r="X15" s="32"/>
      <c r="Y15" s="32"/>
      <c r="Z15" s="102"/>
      <c r="AA15" s="100"/>
      <c r="AB15" s="32"/>
      <c r="AC15" s="32"/>
      <c r="AD15" s="32"/>
      <c r="AE15" s="102"/>
      <c r="AF15" s="100"/>
      <c r="AG15" s="32"/>
      <c r="AH15" s="32"/>
      <c r="AI15" s="32"/>
      <c r="AJ15" s="90"/>
      <c r="AL15" s="96">
        <f t="shared" si="7"/>
        <v>0</v>
      </c>
      <c r="AM15" s="96">
        <f t="shared" si="8"/>
        <v>0</v>
      </c>
      <c r="AN15" s="96">
        <f t="shared" si="9"/>
        <v>0</v>
      </c>
      <c r="AO15" s="96">
        <f t="shared" si="10"/>
        <v>0</v>
      </c>
      <c r="AP15" s="97">
        <f t="shared" si="11"/>
        <v>0</v>
      </c>
    </row>
    <row r="16" spans="1:42" x14ac:dyDescent="0.2">
      <c r="A16" s="89"/>
      <c r="B16" s="32" t="str">
        <f>IF(A16&lt;&gt;"",(VLOOKUP(A16,Qui!$C$301:$F$353,3)),"")</f>
        <v/>
      </c>
      <c r="C16" s="32" t="str">
        <f>IF(A16&lt;&gt;"",(VLOOKUP(A16,Qui!$C$301:$F$353,4)),"")</f>
        <v/>
      </c>
      <c r="D16" s="32" t="str">
        <f>IF(A16&lt;&gt;"",(VLOOKUP(A16,Qui!$C$301:$H$353,5)),"")</f>
        <v/>
      </c>
      <c r="E16" s="32" t="str">
        <f>IF(A16&lt;&gt;"",(VLOOKUP(A16,Qui!$C$301:$H$353,6)),"")</f>
        <v/>
      </c>
      <c r="F16" s="32"/>
      <c r="G16" s="110">
        <f t="shared" si="3"/>
        <v>0</v>
      </c>
      <c r="H16" s="107">
        <f t="shared" si="4"/>
        <v>0</v>
      </c>
      <c r="I16" s="104"/>
      <c r="J16" s="104"/>
      <c r="K16" s="104"/>
      <c r="L16" s="94" t="str">
        <f t="shared" si="0"/>
        <v/>
      </c>
      <c r="M16" s="32" t="str">
        <f t="shared" si="12"/>
        <v/>
      </c>
      <c r="N16" s="79" t="str">
        <f t="shared" si="13"/>
        <v/>
      </c>
      <c r="O16" s="93"/>
      <c r="P16" s="32"/>
      <c r="Q16" s="32"/>
      <c r="R16" s="32"/>
      <c r="S16" s="32"/>
      <c r="T16" s="102"/>
      <c r="U16" s="100"/>
      <c r="V16" s="32"/>
      <c r="W16" s="32"/>
      <c r="X16" s="32"/>
      <c r="Y16" s="32"/>
      <c r="Z16" s="102"/>
      <c r="AA16" s="100"/>
      <c r="AB16" s="32"/>
      <c r="AC16" s="32"/>
      <c r="AD16" s="32"/>
      <c r="AE16" s="102"/>
      <c r="AF16" s="100"/>
      <c r="AG16" s="32"/>
      <c r="AH16" s="32"/>
      <c r="AI16" s="32"/>
      <c r="AJ16" s="90"/>
      <c r="AL16" s="96">
        <f t="shared" si="7"/>
        <v>0</v>
      </c>
      <c r="AM16" s="96">
        <f t="shared" si="8"/>
        <v>0</v>
      </c>
      <c r="AN16" s="96">
        <f t="shared" si="9"/>
        <v>0</v>
      </c>
      <c r="AO16" s="96">
        <f t="shared" si="10"/>
        <v>0</v>
      </c>
      <c r="AP16" s="97">
        <f t="shared" si="11"/>
        <v>0</v>
      </c>
    </row>
    <row r="17" spans="1:42" x14ac:dyDescent="0.2">
      <c r="A17" s="89"/>
      <c r="B17" s="32" t="str">
        <f>IF(A17&lt;&gt;"",(VLOOKUP(A17,Qui!$C$301:$F$353,3)),"")</f>
        <v/>
      </c>
      <c r="C17" s="32" t="str">
        <f>IF(A17&lt;&gt;"",(VLOOKUP(A17,Qui!$C$301:$F$353,4)),"")</f>
        <v/>
      </c>
      <c r="D17" s="32" t="str">
        <f>IF(A17&lt;&gt;"",(VLOOKUP(A17,Qui!$C$301:$H$353,5)),"")</f>
        <v/>
      </c>
      <c r="E17" s="32" t="str">
        <f>IF(A17&lt;&gt;"",(VLOOKUP(A17,Qui!$C$301:$H$353,6)),"")</f>
        <v/>
      </c>
      <c r="F17" s="32"/>
      <c r="G17" s="110">
        <f t="shared" si="3"/>
        <v>0</v>
      </c>
      <c r="H17" s="107">
        <f t="shared" si="4"/>
        <v>0</v>
      </c>
      <c r="I17" s="104"/>
      <c r="J17" s="104"/>
      <c r="K17" s="104"/>
      <c r="L17" s="94" t="str">
        <f t="shared" si="0"/>
        <v/>
      </c>
      <c r="M17" s="32" t="str">
        <f t="shared" si="12"/>
        <v/>
      </c>
      <c r="N17" s="79" t="str">
        <f t="shared" si="13"/>
        <v/>
      </c>
      <c r="O17" s="93"/>
      <c r="P17" s="32"/>
      <c r="Q17" s="32"/>
      <c r="R17" s="32"/>
      <c r="S17" s="32"/>
      <c r="T17" s="102"/>
      <c r="U17" s="100"/>
      <c r="V17" s="32"/>
      <c r="W17" s="32"/>
      <c r="X17" s="32"/>
      <c r="Y17" s="32"/>
      <c r="Z17" s="102"/>
      <c r="AA17" s="100"/>
      <c r="AB17" s="32"/>
      <c r="AC17" s="32"/>
      <c r="AD17" s="32"/>
      <c r="AE17" s="102"/>
      <c r="AF17" s="100"/>
      <c r="AG17" s="32"/>
      <c r="AH17" s="32"/>
      <c r="AI17" s="32"/>
      <c r="AJ17" s="90"/>
      <c r="AL17" s="96">
        <f t="shared" si="7"/>
        <v>0</v>
      </c>
      <c r="AM17" s="96">
        <f t="shared" si="8"/>
        <v>0</v>
      </c>
      <c r="AN17" s="96">
        <f t="shared" si="9"/>
        <v>0</v>
      </c>
      <c r="AO17" s="96">
        <f t="shared" si="10"/>
        <v>0</v>
      </c>
      <c r="AP17" s="97">
        <f t="shared" si="11"/>
        <v>0</v>
      </c>
    </row>
    <row r="18" spans="1:42" x14ac:dyDescent="0.2">
      <c r="A18" s="89"/>
      <c r="B18" s="32" t="str">
        <f>IF(A18&lt;&gt;"",(VLOOKUP(A18,Qui!$C$301:$F$353,3)),"")</f>
        <v/>
      </c>
      <c r="C18" s="32" t="str">
        <f>IF(A18&lt;&gt;"",(VLOOKUP(A18,Qui!$C$301:$F$353,4)),"")</f>
        <v/>
      </c>
      <c r="D18" s="32" t="str">
        <f>IF(A18&lt;&gt;"",(VLOOKUP(A18,Qui!$C$301:$H$353,5)),"")</f>
        <v/>
      </c>
      <c r="E18" s="32" t="str">
        <f>IF(A18&lt;&gt;"",(VLOOKUP(A18,Qui!$C$301:$H$353,6)),"")</f>
        <v/>
      </c>
      <c r="F18" s="32"/>
      <c r="G18" s="110">
        <f t="shared" si="3"/>
        <v>0</v>
      </c>
      <c r="H18" s="107">
        <f t="shared" si="4"/>
        <v>0</v>
      </c>
      <c r="I18" s="104"/>
      <c r="J18" s="104"/>
      <c r="K18" s="104"/>
      <c r="L18" s="94" t="str">
        <f t="shared" si="0"/>
        <v/>
      </c>
      <c r="M18" s="32" t="str">
        <f t="shared" si="12"/>
        <v/>
      </c>
      <c r="N18" s="79" t="str">
        <f t="shared" si="13"/>
        <v/>
      </c>
      <c r="O18" s="93"/>
      <c r="P18" s="32"/>
      <c r="Q18" s="32"/>
      <c r="R18" s="32"/>
      <c r="S18" s="32"/>
      <c r="T18" s="102"/>
      <c r="U18" s="100"/>
      <c r="V18" s="32"/>
      <c r="W18" s="32"/>
      <c r="X18" s="32"/>
      <c r="Y18" s="32"/>
      <c r="Z18" s="102"/>
      <c r="AA18" s="100"/>
      <c r="AB18" s="32"/>
      <c r="AC18" s="32"/>
      <c r="AD18" s="32"/>
      <c r="AE18" s="102"/>
      <c r="AF18" s="100"/>
      <c r="AG18" s="32"/>
      <c r="AH18" s="32"/>
      <c r="AI18" s="32"/>
      <c r="AJ18" s="90"/>
      <c r="AL18" s="96">
        <f t="shared" si="7"/>
        <v>0</v>
      </c>
      <c r="AM18" s="96">
        <f t="shared" si="8"/>
        <v>0</v>
      </c>
      <c r="AN18" s="96">
        <f t="shared" si="9"/>
        <v>0</v>
      </c>
      <c r="AO18" s="96">
        <f t="shared" si="10"/>
        <v>0</v>
      </c>
      <c r="AP18" s="97">
        <f t="shared" si="11"/>
        <v>0</v>
      </c>
    </row>
    <row r="19" spans="1:42" x14ac:dyDescent="0.2">
      <c r="A19" s="89"/>
      <c r="B19" s="32" t="str">
        <f>IF(A19&lt;&gt;"",(VLOOKUP(A19,Qui!$C$301:$F$353,3)),"")</f>
        <v/>
      </c>
      <c r="C19" s="32" t="str">
        <f>IF(A19&lt;&gt;"",(VLOOKUP(A19,Qui!$C$301:$F$353,4)),"")</f>
        <v/>
      </c>
      <c r="D19" s="32" t="str">
        <f>IF(A19&lt;&gt;"",(VLOOKUP(A19,Qui!$C$301:$H$353,5)),"")</f>
        <v/>
      </c>
      <c r="E19" s="32" t="str">
        <f>IF(A19&lt;&gt;"",(VLOOKUP(A19,Qui!$C$301:$H$353,6)),"")</f>
        <v/>
      </c>
      <c r="F19" s="32"/>
      <c r="G19" s="110">
        <f t="shared" si="3"/>
        <v>0</v>
      </c>
      <c r="H19" s="107">
        <f t="shared" si="4"/>
        <v>0</v>
      </c>
      <c r="I19" s="104"/>
      <c r="J19" s="104"/>
      <c r="K19" s="104"/>
      <c r="L19" s="94" t="str">
        <f t="shared" si="0"/>
        <v/>
      </c>
      <c r="M19" s="32" t="str">
        <f t="shared" si="12"/>
        <v/>
      </c>
      <c r="N19" s="79" t="str">
        <f t="shared" si="13"/>
        <v/>
      </c>
      <c r="O19" s="93"/>
      <c r="P19" s="32"/>
      <c r="Q19" s="32"/>
      <c r="R19" s="32"/>
      <c r="S19" s="32"/>
      <c r="T19" s="102"/>
      <c r="U19" s="100"/>
      <c r="V19" s="32"/>
      <c r="W19" s="32"/>
      <c r="X19" s="32"/>
      <c r="Y19" s="32"/>
      <c r="Z19" s="102"/>
      <c r="AA19" s="100"/>
      <c r="AB19" s="32"/>
      <c r="AC19" s="32"/>
      <c r="AD19" s="32"/>
      <c r="AE19" s="102"/>
      <c r="AF19" s="100"/>
      <c r="AG19" s="32"/>
      <c r="AH19" s="32"/>
      <c r="AI19" s="32"/>
      <c r="AJ19" s="90"/>
      <c r="AL19" s="96">
        <f t="shared" si="7"/>
        <v>0</v>
      </c>
      <c r="AM19" s="96">
        <f t="shared" si="8"/>
        <v>0</v>
      </c>
      <c r="AN19" s="96">
        <f t="shared" si="9"/>
        <v>0</v>
      </c>
      <c r="AO19" s="96">
        <f t="shared" si="10"/>
        <v>0</v>
      </c>
      <c r="AP19" s="97">
        <f t="shared" si="11"/>
        <v>0</v>
      </c>
    </row>
    <row r="20" spans="1:42" x14ac:dyDescent="0.2">
      <c r="A20" s="89"/>
      <c r="B20" s="32" t="str">
        <f>IF(A20&lt;&gt;"",(VLOOKUP(A20,Qui!$C$301:$F$353,3)),"")</f>
        <v/>
      </c>
      <c r="C20" s="32" t="str">
        <f>IF(A20&lt;&gt;"",(VLOOKUP(A20,Qui!$C$301:$F$353,4)),"")</f>
        <v/>
      </c>
      <c r="D20" s="32" t="str">
        <f>IF(A20&lt;&gt;"",(VLOOKUP(A20,Qui!$C$301:$H$353,5)),"")</f>
        <v/>
      </c>
      <c r="E20" s="32" t="str">
        <f>IF(A20&lt;&gt;"",(VLOOKUP(A20,Qui!$C$301:$H$353,6)),"")</f>
        <v/>
      </c>
      <c r="F20" s="32"/>
      <c r="G20" s="110">
        <f t="shared" si="3"/>
        <v>0</v>
      </c>
      <c r="H20" s="107">
        <f t="shared" si="4"/>
        <v>0</v>
      </c>
      <c r="I20" s="104"/>
      <c r="J20" s="104"/>
      <c r="K20" s="104"/>
      <c r="L20" s="94" t="str">
        <f t="shared" si="0"/>
        <v/>
      </c>
      <c r="M20" s="32" t="str">
        <f t="shared" si="12"/>
        <v/>
      </c>
      <c r="N20" s="79" t="str">
        <f t="shared" si="13"/>
        <v/>
      </c>
      <c r="O20" s="93"/>
      <c r="P20" s="32"/>
      <c r="Q20" s="32"/>
      <c r="R20" s="32"/>
      <c r="S20" s="32"/>
      <c r="T20" s="102"/>
      <c r="U20" s="100"/>
      <c r="V20" s="32"/>
      <c r="W20" s="32"/>
      <c r="X20" s="32"/>
      <c r="Y20" s="32"/>
      <c r="Z20" s="102"/>
      <c r="AA20" s="100"/>
      <c r="AB20" s="32"/>
      <c r="AC20" s="32"/>
      <c r="AD20" s="32"/>
      <c r="AE20" s="102"/>
      <c r="AF20" s="100"/>
      <c r="AG20" s="32"/>
      <c r="AH20" s="32"/>
      <c r="AI20" s="32"/>
      <c r="AJ20" s="90"/>
      <c r="AL20" s="96">
        <f t="shared" si="7"/>
        <v>0</v>
      </c>
      <c r="AM20" s="96">
        <f t="shared" si="8"/>
        <v>0</v>
      </c>
      <c r="AN20" s="96">
        <f t="shared" si="9"/>
        <v>0</v>
      </c>
      <c r="AO20" s="96">
        <f t="shared" si="10"/>
        <v>0</v>
      </c>
      <c r="AP20" s="97">
        <f t="shared" si="11"/>
        <v>0</v>
      </c>
    </row>
    <row r="21" spans="1:42" x14ac:dyDescent="0.2">
      <c r="A21" s="89"/>
      <c r="B21" s="32" t="str">
        <f>IF(A21&lt;&gt;"",(VLOOKUP(A21,Qui!$C$301:$F$353,3)),"")</f>
        <v/>
      </c>
      <c r="C21" s="32" t="str">
        <f>IF(A21&lt;&gt;"",(VLOOKUP(A21,Qui!$C$301:$F$353,4)),"")</f>
        <v/>
      </c>
      <c r="D21" s="32" t="str">
        <f>IF(A21&lt;&gt;"",(VLOOKUP(A21,Qui!$C$301:$H$353,5)),"")</f>
        <v/>
      </c>
      <c r="E21" s="32" t="str">
        <f>IF(A21&lt;&gt;"",(VLOOKUP(A21,Qui!$C$301:$H$353,6)),"")</f>
        <v/>
      </c>
      <c r="F21" s="32"/>
      <c r="G21" s="110">
        <f t="shared" si="3"/>
        <v>0</v>
      </c>
      <c r="H21" s="107">
        <f t="shared" si="4"/>
        <v>0</v>
      </c>
      <c r="I21" s="104"/>
      <c r="J21" s="104"/>
      <c r="K21" s="104"/>
      <c r="L21" s="94" t="str">
        <f t="shared" si="0"/>
        <v/>
      </c>
      <c r="M21" s="32" t="str">
        <f t="shared" si="12"/>
        <v/>
      </c>
      <c r="N21" s="79" t="str">
        <f t="shared" si="13"/>
        <v/>
      </c>
      <c r="O21" s="93"/>
      <c r="P21" s="32"/>
      <c r="Q21" s="32"/>
      <c r="R21" s="32"/>
      <c r="S21" s="32"/>
      <c r="T21" s="102"/>
      <c r="U21" s="100"/>
      <c r="V21" s="32"/>
      <c r="W21" s="32"/>
      <c r="X21" s="32"/>
      <c r="Y21" s="32"/>
      <c r="Z21" s="102"/>
      <c r="AA21" s="100"/>
      <c r="AB21" s="32"/>
      <c r="AC21" s="32"/>
      <c r="AD21" s="32"/>
      <c r="AE21" s="102"/>
      <c r="AF21" s="100"/>
      <c r="AG21" s="32"/>
      <c r="AH21" s="32"/>
      <c r="AI21" s="32"/>
      <c r="AJ21" s="90"/>
      <c r="AL21" s="96">
        <f t="shared" si="7"/>
        <v>0</v>
      </c>
      <c r="AM21" s="96">
        <f t="shared" si="8"/>
        <v>0</v>
      </c>
      <c r="AN21" s="96">
        <f t="shared" si="9"/>
        <v>0</v>
      </c>
      <c r="AO21" s="96">
        <f t="shared" si="10"/>
        <v>0</v>
      </c>
      <c r="AP21" s="97">
        <f t="shared" si="11"/>
        <v>0</v>
      </c>
    </row>
    <row r="22" spans="1:42" x14ac:dyDescent="0.2">
      <c r="A22" s="89"/>
      <c r="B22" s="32" t="str">
        <f>IF(A22&lt;&gt;"",(VLOOKUP(A22,Qui!$C$301:$F$353,3)),"")</f>
        <v/>
      </c>
      <c r="C22" s="32" t="str">
        <f>IF(A22&lt;&gt;"",(VLOOKUP(A22,Qui!$C$301:$F$353,4)),"")</f>
        <v/>
      </c>
      <c r="D22" s="32" t="str">
        <f>IF(A22&lt;&gt;"",(VLOOKUP(A22,Qui!$C$301:$H$353,5)),"")</f>
        <v/>
      </c>
      <c r="E22" s="32" t="str">
        <f>IF(A22&lt;&gt;"",(VLOOKUP(A22,Qui!$C$301:$H$353,6)),"")</f>
        <v/>
      </c>
      <c r="F22" s="32"/>
      <c r="G22" s="110">
        <f t="shared" si="3"/>
        <v>0</v>
      </c>
      <c r="H22" s="107">
        <f t="shared" si="4"/>
        <v>0</v>
      </c>
      <c r="I22" s="104"/>
      <c r="J22" s="104"/>
      <c r="K22" s="104"/>
      <c r="L22" s="94" t="str">
        <f t="shared" si="0"/>
        <v/>
      </c>
      <c r="M22" s="32" t="str">
        <f t="shared" si="12"/>
        <v/>
      </c>
      <c r="N22" s="79" t="str">
        <f t="shared" si="13"/>
        <v/>
      </c>
      <c r="O22" s="93"/>
      <c r="P22" s="32"/>
      <c r="Q22" s="32"/>
      <c r="R22" s="32"/>
      <c r="S22" s="32"/>
      <c r="T22" s="102"/>
      <c r="U22" s="100"/>
      <c r="V22" s="32"/>
      <c r="W22" s="32"/>
      <c r="X22" s="32"/>
      <c r="Y22" s="32"/>
      <c r="Z22" s="102"/>
      <c r="AA22" s="100"/>
      <c r="AB22" s="32"/>
      <c r="AC22" s="32"/>
      <c r="AD22" s="32"/>
      <c r="AE22" s="102"/>
      <c r="AF22" s="100"/>
      <c r="AG22" s="32"/>
      <c r="AH22" s="32"/>
      <c r="AI22" s="32"/>
      <c r="AJ22" s="90"/>
      <c r="AL22" s="96">
        <f t="shared" si="7"/>
        <v>0</v>
      </c>
      <c r="AM22" s="96">
        <f t="shared" si="8"/>
        <v>0</v>
      </c>
      <c r="AN22" s="96">
        <f t="shared" si="9"/>
        <v>0</v>
      </c>
      <c r="AO22" s="96">
        <f t="shared" si="10"/>
        <v>0</v>
      </c>
      <c r="AP22" s="97">
        <f t="shared" si="11"/>
        <v>0</v>
      </c>
    </row>
    <row r="23" spans="1:42" x14ac:dyDescent="0.2">
      <c r="A23" s="89"/>
      <c r="B23" s="32" t="str">
        <f>IF(A23&lt;&gt;"",(VLOOKUP(A23,Qui!$C$301:$F$353,3)),"")</f>
        <v/>
      </c>
      <c r="C23" s="32" t="str">
        <f>IF(A23&lt;&gt;"",(VLOOKUP(A23,Qui!$C$301:$F$353,4)),"")</f>
        <v/>
      </c>
      <c r="D23" s="32" t="str">
        <f>IF(A23&lt;&gt;"",(VLOOKUP(A23,Qui!$C$301:$H$353,5)),"")</f>
        <v/>
      </c>
      <c r="E23" s="32" t="str">
        <f>IF(A23&lt;&gt;"",(VLOOKUP(A23,Qui!$C$301:$H$353,6)),"")</f>
        <v/>
      </c>
      <c r="F23" s="32"/>
      <c r="G23" s="110">
        <f t="shared" si="3"/>
        <v>0</v>
      </c>
      <c r="H23" s="107">
        <f t="shared" si="4"/>
        <v>0</v>
      </c>
      <c r="I23" s="104"/>
      <c r="J23" s="104"/>
      <c r="K23" s="104"/>
      <c r="L23" s="94" t="str">
        <f t="shared" si="0"/>
        <v/>
      </c>
      <c r="M23" s="32" t="str">
        <f t="shared" si="12"/>
        <v/>
      </c>
      <c r="N23" s="79" t="str">
        <f t="shared" si="13"/>
        <v/>
      </c>
      <c r="O23" s="93"/>
      <c r="P23" s="32"/>
      <c r="Q23" s="32"/>
      <c r="R23" s="32"/>
      <c r="S23" s="32"/>
      <c r="T23" s="102"/>
      <c r="U23" s="100"/>
      <c r="V23" s="32"/>
      <c r="W23" s="32"/>
      <c r="X23" s="32"/>
      <c r="Y23" s="32"/>
      <c r="Z23" s="102"/>
      <c r="AA23" s="100"/>
      <c r="AB23" s="32"/>
      <c r="AC23" s="32"/>
      <c r="AD23" s="32"/>
      <c r="AE23" s="102"/>
      <c r="AF23" s="100"/>
      <c r="AG23" s="32"/>
      <c r="AH23" s="32"/>
      <c r="AI23" s="32"/>
      <c r="AJ23" s="90"/>
      <c r="AL23" s="96">
        <f t="shared" si="7"/>
        <v>0</v>
      </c>
      <c r="AM23" s="96">
        <f t="shared" si="8"/>
        <v>0</v>
      </c>
      <c r="AN23" s="96">
        <f t="shared" si="9"/>
        <v>0</v>
      </c>
      <c r="AO23" s="96">
        <f t="shared" si="10"/>
        <v>0</v>
      </c>
      <c r="AP23" s="97">
        <f t="shared" si="11"/>
        <v>0</v>
      </c>
    </row>
    <row r="24" spans="1:42" x14ac:dyDescent="0.2">
      <c r="A24" s="89"/>
      <c r="B24" s="32" t="str">
        <f>IF(A24&lt;&gt;"",(VLOOKUP(A24,Qui!$C$301:$F$353,3)),"")</f>
        <v/>
      </c>
      <c r="C24" s="32" t="str">
        <f>IF(A24&lt;&gt;"",(VLOOKUP(A24,Qui!$C$301:$F$353,4)),"")</f>
        <v/>
      </c>
      <c r="D24" s="32" t="str">
        <f>IF(A24&lt;&gt;"",(VLOOKUP(A24,Qui!$C$301:$H$353,5)),"")</f>
        <v/>
      </c>
      <c r="E24" s="32" t="str">
        <f>IF(A24&lt;&gt;"",(VLOOKUP(A24,Qui!$C$301:$H$353,6)),"")</f>
        <v/>
      </c>
      <c r="F24" s="32"/>
      <c r="G24" s="110">
        <f t="shared" si="3"/>
        <v>0</v>
      </c>
      <c r="H24" s="107">
        <f t="shared" si="4"/>
        <v>0</v>
      </c>
      <c r="I24" s="104"/>
      <c r="J24" s="104"/>
      <c r="K24" s="104"/>
      <c r="L24" s="94" t="str">
        <f t="shared" si="0"/>
        <v/>
      </c>
      <c r="M24" s="32" t="str">
        <f t="shared" si="12"/>
        <v/>
      </c>
      <c r="N24" s="79" t="str">
        <f t="shared" si="13"/>
        <v/>
      </c>
      <c r="O24" s="93"/>
      <c r="P24" s="32"/>
      <c r="Q24" s="32"/>
      <c r="R24" s="32"/>
      <c r="S24" s="32"/>
      <c r="T24" s="102"/>
      <c r="U24" s="100"/>
      <c r="V24" s="32"/>
      <c r="W24" s="32"/>
      <c r="X24" s="32"/>
      <c r="Y24" s="32"/>
      <c r="Z24" s="102"/>
      <c r="AA24" s="100"/>
      <c r="AB24" s="32"/>
      <c r="AC24" s="32"/>
      <c r="AD24" s="32"/>
      <c r="AE24" s="102"/>
      <c r="AF24" s="100"/>
      <c r="AG24" s="32"/>
      <c r="AH24" s="32"/>
      <c r="AI24" s="32"/>
      <c r="AJ24" s="90"/>
      <c r="AL24" s="96">
        <f t="shared" si="7"/>
        <v>0</v>
      </c>
      <c r="AM24" s="96">
        <f t="shared" si="8"/>
        <v>0</v>
      </c>
      <c r="AN24" s="96">
        <f t="shared" si="9"/>
        <v>0</v>
      </c>
      <c r="AO24" s="96">
        <f t="shared" si="10"/>
        <v>0</v>
      </c>
      <c r="AP24" s="97">
        <f t="shared" si="11"/>
        <v>0</v>
      </c>
    </row>
    <row r="25" spans="1:42" x14ac:dyDescent="0.2">
      <c r="A25" s="89"/>
      <c r="B25" s="32" t="str">
        <f>IF(A25&lt;&gt;"",(VLOOKUP(A25,Qui!$C$301:$F$353,3)),"")</f>
        <v/>
      </c>
      <c r="C25" s="32" t="str">
        <f>IF(A25&lt;&gt;"",(VLOOKUP(A25,Qui!$C$301:$F$353,4)),"")</f>
        <v/>
      </c>
      <c r="D25" s="32" t="str">
        <f>IF(A25&lt;&gt;"",(VLOOKUP(A25,Qui!$C$301:$H$353,5)),"")</f>
        <v/>
      </c>
      <c r="E25" s="32" t="str">
        <f>IF(A25&lt;&gt;"",(VLOOKUP(A25,Qui!$C$301:$H$353,6)),"")</f>
        <v/>
      </c>
      <c r="F25" s="32"/>
      <c r="G25" s="110">
        <f t="shared" si="3"/>
        <v>0</v>
      </c>
      <c r="H25" s="107">
        <f t="shared" si="4"/>
        <v>0</v>
      </c>
      <c r="I25" s="104"/>
      <c r="J25" s="104"/>
      <c r="K25" s="104"/>
      <c r="L25" s="94" t="str">
        <f t="shared" si="0"/>
        <v/>
      </c>
      <c r="M25" s="32" t="str">
        <f t="shared" si="12"/>
        <v/>
      </c>
      <c r="N25" s="79" t="str">
        <f t="shared" si="13"/>
        <v/>
      </c>
      <c r="O25" s="93"/>
      <c r="P25" s="32"/>
      <c r="Q25" s="32"/>
      <c r="R25" s="32"/>
      <c r="S25" s="32"/>
      <c r="T25" s="102"/>
      <c r="U25" s="100"/>
      <c r="V25" s="32"/>
      <c r="W25" s="32"/>
      <c r="X25" s="32"/>
      <c r="Y25" s="32"/>
      <c r="Z25" s="102"/>
      <c r="AA25" s="100"/>
      <c r="AB25" s="32"/>
      <c r="AC25" s="32"/>
      <c r="AD25" s="32"/>
      <c r="AE25" s="102"/>
      <c r="AF25" s="100"/>
      <c r="AG25" s="32"/>
      <c r="AH25" s="32"/>
      <c r="AI25" s="32"/>
      <c r="AJ25" s="90"/>
      <c r="AL25" s="96">
        <f t="shared" si="7"/>
        <v>0</v>
      </c>
      <c r="AM25" s="96">
        <f t="shared" si="8"/>
        <v>0</v>
      </c>
      <c r="AN25" s="96">
        <f t="shared" si="9"/>
        <v>0</v>
      </c>
      <c r="AO25" s="96">
        <f t="shared" si="10"/>
        <v>0</v>
      </c>
      <c r="AP25" s="97">
        <f t="shared" si="11"/>
        <v>0</v>
      </c>
    </row>
    <row r="26" spans="1:42" x14ac:dyDescent="0.2">
      <c r="A26" s="89"/>
      <c r="B26" s="32" t="str">
        <f>IF(A26&lt;&gt;"",(VLOOKUP(A26,Qui!$C$301:$F$353,3)),"")</f>
        <v/>
      </c>
      <c r="C26" s="32" t="str">
        <f>IF(A26&lt;&gt;"",(VLOOKUP(A26,Qui!$C$301:$F$353,4)),"")</f>
        <v/>
      </c>
      <c r="D26" s="32" t="str">
        <f>IF(A26&lt;&gt;"",(VLOOKUP(A26,Qui!$C$301:$H$353,5)),"")</f>
        <v/>
      </c>
      <c r="E26" s="32" t="str">
        <f>IF(A26&lt;&gt;"",(VLOOKUP(A26,Qui!$C$301:$H$353,6)),"")</f>
        <v/>
      </c>
      <c r="F26" s="32"/>
      <c r="G26" s="110">
        <f t="shared" si="3"/>
        <v>0</v>
      </c>
      <c r="H26" s="107">
        <f t="shared" si="4"/>
        <v>0</v>
      </c>
      <c r="I26" s="104"/>
      <c r="J26" s="104"/>
      <c r="K26" s="104"/>
      <c r="L26" s="94" t="str">
        <f t="shared" si="0"/>
        <v/>
      </c>
      <c r="M26" s="32" t="str">
        <f t="shared" si="12"/>
        <v/>
      </c>
      <c r="N26" s="79" t="str">
        <f t="shared" si="13"/>
        <v/>
      </c>
      <c r="O26" s="93"/>
      <c r="P26" s="32"/>
      <c r="Q26" s="32"/>
      <c r="R26" s="32"/>
      <c r="S26" s="32"/>
      <c r="T26" s="102"/>
      <c r="U26" s="100"/>
      <c r="V26" s="32"/>
      <c r="W26" s="32"/>
      <c r="X26" s="32"/>
      <c r="Y26" s="32"/>
      <c r="Z26" s="102"/>
      <c r="AA26" s="100"/>
      <c r="AB26" s="32"/>
      <c r="AC26" s="32"/>
      <c r="AD26" s="32"/>
      <c r="AE26" s="102"/>
      <c r="AF26" s="100"/>
      <c r="AG26" s="32"/>
      <c r="AH26" s="32"/>
      <c r="AI26" s="32"/>
      <c r="AJ26" s="90"/>
      <c r="AL26" s="96">
        <f t="shared" si="7"/>
        <v>0</v>
      </c>
      <c r="AM26" s="96">
        <f t="shared" si="8"/>
        <v>0</v>
      </c>
      <c r="AN26" s="96">
        <f t="shared" si="9"/>
        <v>0</v>
      </c>
      <c r="AO26" s="96">
        <f t="shared" si="10"/>
        <v>0</v>
      </c>
      <c r="AP26" s="97">
        <f t="shared" si="11"/>
        <v>0</v>
      </c>
    </row>
    <row r="27" spans="1:42" x14ac:dyDescent="0.2">
      <c r="A27" s="89"/>
      <c r="B27" s="32" t="str">
        <f>IF(A27&lt;&gt;"",(VLOOKUP(A27,Qui!$C$301:$F$353,3)),"")</f>
        <v/>
      </c>
      <c r="C27" s="32" t="str">
        <f>IF(A27&lt;&gt;"",(VLOOKUP(A27,Qui!$C$301:$F$353,4)),"")</f>
        <v/>
      </c>
      <c r="D27" s="32" t="str">
        <f>IF(A27&lt;&gt;"",(VLOOKUP(A27,Qui!$C$301:$H$353,5)),"")</f>
        <v/>
      </c>
      <c r="E27" s="32" t="str">
        <f>IF(A27&lt;&gt;"",(VLOOKUP(A27,Qui!$C$301:$H$353,6)),"")</f>
        <v/>
      </c>
      <c r="F27" s="32"/>
      <c r="G27" s="110">
        <f t="shared" si="3"/>
        <v>0</v>
      </c>
      <c r="H27" s="107">
        <f t="shared" si="4"/>
        <v>0</v>
      </c>
      <c r="I27" s="104"/>
      <c r="J27" s="104"/>
      <c r="K27" s="104"/>
      <c r="L27" s="94" t="str">
        <f t="shared" si="0"/>
        <v/>
      </c>
      <c r="M27" s="32" t="str">
        <f t="shared" si="12"/>
        <v/>
      </c>
      <c r="N27" s="79" t="str">
        <f t="shared" si="13"/>
        <v/>
      </c>
      <c r="O27" s="93"/>
      <c r="P27" s="32"/>
      <c r="Q27" s="32"/>
      <c r="R27" s="32"/>
      <c r="S27" s="32"/>
      <c r="T27" s="102"/>
      <c r="U27" s="100"/>
      <c r="V27" s="32"/>
      <c r="W27" s="32"/>
      <c r="X27" s="32"/>
      <c r="Y27" s="32"/>
      <c r="Z27" s="102"/>
      <c r="AA27" s="100"/>
      <c r="AB27" s="32"/>
      <c r="AC27" s="32"/>
      <c r="AD27" s="32"/>
      <c r="AE27" s="102"/>
      <c r="AF27" s="100"/>
      <c r="AG27" s="32"/>
      <c r="AH27" s="32"/>
      <c r="AI27" s="32"/>
      <c r="AJ27" s="90"/>
      <c r="AL27" s="96">
        <f t="shared" si="7"/>
        <v>0</v>
      </c>
      <c r="AM27" s="96">
        <f t="shared" si="8"/>
        <v>0</v>
      </c>
      <c r="AN27" s="96">
        <f t="shared" si="9"/>
        <v>0</v>
      </c>
      <c r="AO27" s="96">
        <f t="shared" si="10"/>
        <v>0</v>
      </c>
      <c r="AP27" s="97">
        <f t="shared" si="11"/>
        <v>0</v>
      </c>
    </row>
    <row r="28" spans="1:42" x14ac:dyDescent="0.2">
      <c r="A28" s="89"/>
      <c r="B28" s="32" t="str">
        <f>IF(A28&lt;&gt;"",(VLOOKUP(A28,Qui!$C$301:$F$353,3)),"")</f>
        <v/>
      </c>
      <c r="C28" s="32" t="str">
        <f>IF(A28&lt;&gt;"",(VLOOKUP(A28,Qui!$C$301:$F$353,4)),"")</f>
        <v/>
      </c>
      <c r="D28" s="32" t="str">
        <f>IF(A28&lt;&gt;"",(VLOOKUP(A28,Qui!$C$301:$H$353,5)),"")</f>
        <v/>
      </c>
      <c r="E28" s="32" t="str">
        <f>IF(A28&lt;&gt;"",(VLOOKUP(A28,Qui!$C$301:$H$353,6)),"")</f>
        <v/>
      </c>
      <c r="F28" s="32"/>
      <c r="G28" s="110">
        <f t="shared" si="3"/>
        <v>0</v>
      </c>
      <c r="H28" s="107">
        <f t="shared" si="4"/>
        <v>0</v>
      </c>
      <c r="I28" s="104"/>
      <c r="J28" s="104"/>
      <c r="K28" s="104"/>
      <c r="L28" s="94" t="str">
        <f t="shared" si="0"/>
        <v/>
      </c>
      <c r="M28" s="32" t="str">
        <f t="shared" si="12"/>
        <v/>
      </c>
      <c r="N28" s="79" t="str">
        <f t="shared" si="13"/>
        <v/>
      </c>
      <c r="O28" s="93"/>
      <c r="P28" s="32"/>
      <c r="Q28" s="32"/>
      <c r="R28" s="32"/>
      <c r="S28" s="32"/>
      <c r="T28" s="102"/>
      <c r="U28" s="100"/>
      <c r="V28" s="32"/>
      <c r="W28" s="32"/>
      <c r="X28" s="32"/>
      <c r="Y28" s="32"/>
      <c r="Z28" s="102"/>
      <c r="AA28" s="100"/>
      <c r="AB28" s="32"/>
      <c r="AC28" s="32"/>
      <c r="AD28" s="32"/>
      <c r="AE28" s="102"/>
      <c r="AF28" s="100"/>
      <c r="AG28" s="32"/>
      <c r="AH28" s="32"/>
      <c r="AI28" s="32"/>
      <c r="AJ28" s="90"/>
      <c r="AL28" s="96">
        <f t="shared" si="7"/>
        <v>0</v>
      </c>
      <c r="AM28" s="96">
        <f t="shared" si="8"/>
        <v>0</v>
      </c>
      <c r="AN28" s="96">
        <f t="shared" si="9"/>
        <v>0</v>
      </c>
      <c r="AO28" s="96">
        <f t="shared" si="10"/>
        <v>0</v>
      </c>
      <c r="AP28" s="97">
        <f t="shared" si="11"/>
        <v>0</v>
      </c>
    </row>
    <row r="29" spans="1:42" x14ac:dyDescent="0.2">
      <c r="A29" s="89"/>
      <c r="B29" s="32" t="str">
        <f>IF(A29&lt;&gt;"",(VLOOKUP(A29,Qui!$C$301:$F$353,3)),"")</f>
        <v/>
      </c>
      <c r="C29" s="32" t="str">
        <f>IF(A29&lt;&gt;"",(VLOOKUP(A29,Qui!$C$301:$F$353,4)),"")</f>
        <v/>
      </c>
      <c r="D29" s="32" t="str">
        <f>IF(A29&lt;&gt;"",(VLOOKUP(A29,Qui!$C$301:$H$353,5)),"")</f>
        <v/>
      </c>
      <c r="E29" s="32" t="str">
        <f>IF(A29&lt;&gt;"",(VLOOKUP(A29,Qui!$C$301:$H$353,6)),"")</f>
        <v/>
      </c>
      <c r="F29" s="32"/>
      <c r="G29" s="110">
        <f t="shared" si="3"/>
        <v>0</v>
      </c>
      <c r="H29" s="107">
        <f t="shared" si="4"/>
        <v>0</v>
      </c>
      <c r="I29" s="104"/>
      <c r="J29" s="104"/>
      <c r="K29" s="104"/>
      <c r="L29" s="94" t="str">
        <f t="shared" si="0"/>
        <v/>
      </c>
      <c r="M29" s="32" t="str">
        <f t="shared" si="12"/>
        <v/>
      </c>
      <c r="N29" s="79" t="str">
        <f t="shared" si="13"/>
        <v/>
      </c>
      <c r="O29" s="93"/>
      <c r="P29" s="32"/>
      <c r="Q29" s="32"/>
      <c r="R29" s="32"/>
      <c r="S29" s="32"/>
      <c r="T29" s="102"/>
      <c r="U29" s="100"/>
      <c r="V29" s="32"/>
      <c r="W29" s="32"/>
      <c r="X29" s="32"/>
      <c r="Y29" s="32"/>
      <c r="Z29" s="102"/>
      <c r="AA29" s="100"/>
      <c r="AB29" s="32"/>
      <c r="AC29" s="32"/>
      <c r="AD29" s="32"/>
      <c r="AE29" s="102"/>
      <c r="AF29" s="100"/>
      <c r="AG29" s="32"/>
      <c r="AH29" s="32"/>
      <c r="AI29" s="32"/>
      <c r="AJ29" s="90"/>
      <c r="AL29" s="96">
        <f t="shared" si="7"/>
        <v>0</v>
      </c>
      <c r="AM29" s="96">
        <f t="shared" si="8"/>
        <v>0</v>
      </c>
      <c r="AN29" s="96">
        <f t="shared" si="9"/>
        <v>0</v>
      </c>
      <c r="AO29" s="96">
        <f t="shared" si="10"/>
        <v>0</v>
      </c>
      <c r="AP29" s="97">
        <f t="shared" si="11"/>
        <v>0</v>
      </c>
    </row>
    <row r="30" spans="1:42" x14ac:dyDescent="0.2">
      <c r="A30" s="89"/>
      <c r="B30" s="32" t="str">
        <f>IF(A30&lt;&gt;"",(VLOOKUP(A30,Qui!$C$301:$F$353,3)),"")</f>
        <v/>
      </c>
      <c r="C30" s="32" t="str">
        <f>IF(A30&lt;&gt;"",(VLOOKUP(A30,Qui!$C$301:$F$353,4)),"")</f>
        <v/>
      </c>
      <c r="D30" s="32" t="str">
        <f>IF(A30&lt;&gt;"",(VLOOKUP(A30,Qui!$C$301:$H$353,5)),"")</f>
        <v/>
      </c>
      <c r="E30" s="32" t="str">
        <f>IF(A30&lt;&gt;"",(VLOOKUP(A30,Qui!$C$301:$H$353,6)),"")</f>
        <v/>
      </c>
      <c r="F30" s="32"/>
      <c r="G30" s="110">
        <f t="shared" si="3"/>
        <v>0</v>
      </c>
      <c r="H30" s="107">
        <f t="shared" si="4"/>
        <v>0</v>
      </c>
      <c r="I30" s="104"/>
      <c r="J30" s="104"/>
      <c r="K30" s="104"/>
      <c r="L30" s="94" t="str">
        <f t="shared" si="0"/>
        <v/>
      </c>
      <c r="M30" s="32" t="str">
        <f t="shared" si="12"/>
        <v/>
      </c>
      <c r="N30" s="79" t="str">
        <f t="shared" si="13"/>
        <v/>
      </c>
      <c r="O30" s="93"/>
      <c r="P30" s="32"/>
      <c r="Q30" s="32"/>
      <c r="R30" s="32"/>
      <c r="S30" s="32"/>
      <c r="T30" s="102"/>
      <c r="U30" s="100"/>
      <c r="V30" s="32"/>
      <c r="W30" s="32"/>
      <c r="X30" s="32"/>
      <c r="Y30" s="32"/>
      <c r="Z30" s="102"/>
      <c r="AA30" s="100"/>
      <c r="AB30" s="32"/>
      <c r="AC30" s="32"/>
      <c r="AD30" s="32"/>
      <c r="AE30" s="102"/>
      <c r="AF30" s="100"/>
      <c r="AG30" s="32"/>
      <c r="AH30" s="32"/>
      <c r="AI30" s="32"/>
      <c r="AJ30" s="90"/>
      <c r="AL30" s="96">
        <f t="shared" si="7"/>
        <v>0</v>
      </c>
      <c r="AM30" s="96">
        <f t="shared" si="8"/>
        <v>0</v>
      </c>
      <c r="AN30" s="96">
        <f t="shared" si="9"/>
        <v>0</v>
      </c>
      <c r="AO30" s="96">
        <f t="shared" si="10"/>
        <v>0</v>
      </c>
      <c r="AP30" s="97">
        <f t="shared" si="11"/>
        <v>0</v>
      </c>
    </row>
    <row r="31" spans="1:42" x14ac:dyDescent="0.2">
      <c r="A31" s="89"/>
      <c r="B31" s="32" t="str">
        <f>IF(A31&lt;&gt;"",(VLOOKUP(A31,Qui!$C$301:$F$353,3)),"")</f>
        <v/>
      </c>
      <c r="C31" s="32" t="str">
        <f>IF(A31&lt;&gt;"",(VLOOKUP(A31,Qui!$C$301:$F$353,4)),"")</f>
        <v/>
      </c>
      <c r="D31" s="32" t="str">
        <f>IF(A31&lt;&gt;"",(VLOOKUP(A31,Qui!$C$301:$H$353,5)),"")</f>
        <v/>
      </c>
      <c r="E31" s="32" t="str">
        <f>IF(A31&lt;&gt;"",(VLOOKUP(A31,Qui!$C$301:$H$353,6)),"")</f>
        <v/>
      </c>
      <c r="F31" s="32"/>
      <c r="G31" s="110">
        <f t="shared" si="3"/>
        <v>0</v>
      </c>
      <c r="H31" s="107">
        <f t="shared" si="4"/>
        <v>0</v>
      </c>
      <c r="I31" s="104"/>
      <c r="J31" s="104"/>
      <c r="K31" s="104"/>
      <c r="L31" s="94" t="str">
        <f t="shared" si="0"/>
        <v/>
      </c>
      <c r="M31" s="32" t="str">
        <f t="shared" si="12"/>
        <v/>
      </c>
      <c r="N31" s="79" t="str">
        <f t="shared" si="13"/>
        <v/>
      </c>
      <c r="O31" s="93"/>
      <c r="P31" s="32"/>
      <c r="Q31" s="32"/>
      <c r="R31" s="32"/>
      <c r="S31" s="32"/>
      <c r="T31" s="102"/>
      <c r="U31" s="100"/>
      <c r="V31" s="32"/>
      <c r="W31" s="32"/>
      <c r="X31" s="32"/>
      <c r="Y31" s="32"/>
      <c r="Z31" s="102"/>
      <c r="AA31" s="100"/>
      <c r="AB31" s="32"/>
      <c r="AC31" s="32"/>
      <c r="AD31" s="32"/>
      <c r="AE31" s="102"/>
      <c r="AF31" s="100"/>
      <c r="AG31" s="32"/>
      <c r="AH31" s="32"/>
      <c r="AI31" s="32"/>
      <c r="AJ31" s="90"/>
      <c r="AL31" s="96">
        <f t="shared" si="7"/>
        <v>0</v>
      </c>
      <c r="AM31" s="96">
        <f t="shared" si="8"/>
        <v>0</v>
      </c>
      <c r="AN31" s="96">
        <f t="shared" si="9"/>
        <v>0</v>
      </c>
      <c r="AO31" s="96">
        <f t="shared" si="10"/>
        <v>0</v>
      </c>
      <c r="AP31" s="97">
        <f t="shared" si="11"/>
        <v>0</v>
      </c>
    </row>
    <row r="32" spans="1:42" x14ac:dyDescent="0.2">
      <c r="A32" s="89"/>
      <c r="B32" s="32" t="str">
        <f>IF(A32&lt;&gt;"",(VLOOKUP(A32,Qui!$C$301:$F$353,3)),"")</f>
        <v/>
      </c>
      <c r="C32" s="32" t="str">
        <f>IF(A32&lt;&gt;"",(VLOOKUP(A32,Qui!$C$301:$F$353,4)),"")</f>
        <v/>
      </c>
      <c r="D32" s="32" t="str">
        <f>IF(A32&lt;&gt;"",(VLOOKUP(A32,Qui!$C$301:$H$353,5)),"")</f>
        <v/>
      </c>
      <c r="E32" s="32" t="str">
        <f>IF(A32&lt;&gt;"",(VLOOKUP(A32,Qui!$C$301:$H$353,6)),"")</f>
        <v/>
      </c>
      <c r="F32" s="32"/>
      <c r="G32" s="110">
        <f t="shared" si="3"/>
        <v>0</v>
      </c>
      <c r="H32" s="107">
        <f t="shared" si="4"/>
        <v>0</v>
      </c>
      <c r="I32" s="104"/>
      <c r="J32" s="104"/>
      <c r="K32" s="104"/>
      <c r="L32" s="94" t="str">
        <f t="shared" si="0"/>
        <v/>
      </c>
      <c r="M32" s="32" t="str">
        <f t="shared" si="12"/>
        <v/>
      </c>
      <c r="N32" s="79" t="str">
        <f t="shared" si="13"/>
        <v/>
      </c>
      <c r="O32" s="93"/>
      <c r="P32" s="32"/>
      <c r="Q32" s="32"/>
      <c r="R32" s="32"/>
      <c r="S32" s="32"/>
      <c r="T32" s="102"/>
      <c r="U32" s="100"/>
      <c r="V32" s="32"/>
      <c r="W32" s="32"/>
      <c r="X32" s="32"/>
      <c r="Y32" s="32"/>
      <c r="Z32" s="102"/>
      <c r="AA32" s="100"/>
      <c r="AB32" s="32"/>
      <c r="AC32" s="32"/>
      <c r="AD32" s="32"/>
      <c r="AE32" s="102"/>
      <c r="AF32" s="100"/>
      <c r="AG32" s="32"/>
      <c r="AH32" s="32"/>
      <c r="AI32" s="32"/>
      <c r="AJ32" s="90"/>
      <c r="AL32" s="96">
        <f t="shared" si="7"/>
        <v>0</v>
      </c>
      <c r="AM32" s="96">
        <f t="shared" si="8"/>
        <v>0</v>
      </c>
      <c r="AN32" s="96">
        <f t="shared" si="9"/>
        <v>0</v>
      </c>
      <c r="AO32" s="96">
        <f t="shared" si="10"/>
        <v>0</v>
      </c>
      <c r="AP32" s="97">
        <f t="shared" si="11"/>
        <v>0</v>
      </c>
    </row>
    <row r="33" spans="1:42" x14ac:dyDescent="0.2">
      <c r="A33" s="89"/>
      <c r="B33" s="32" t="str">
        <f>IF(A33&lt;&gt;"",(VLOOKUP(A33,Qui!$C$301:$F$353,3)),"")</f>
        <v/>
      </c>
      <c r="C33" s="32" t="str">
        <f>IF(A33&lt;&gt;"",(VLOOKUP(A33,Qui!$C$301:$F$353,4)),"")</f>
        <v/>
      </c>
      <c r="D33" s="32" t="str">
        <f>IF(A33&lt;&gt;"",(VLOOKUP(A33,Qui!$C$301:$H$353,5)),"")</f>
        <v/>
      </c>
      <c r="E33" s="32" t="str">
        <f>IF(A33&lt;&gt;"",(VLOOKUP(A33,Qui!$C$301:$H$353,6)),"")</f>
        <v/>
      </c>
      <c r="F33" s="32"/>
      <c r="G33" s="110">
        <f t="shared" si="3"/>
        <v>0</v>
      </c>
      <c r="H33" s="107">
        <f t="shared" si="4"/>
        <v>0</v>
      </c>
      <c r="I33" s="104"/>
      <c r="J33" s="104"/>
      <c r="K33" s="104"/>
      <c r="L33" s="94" t="str">
        <f t="shared" si="0"/>
        <v/>
      </c>
      <c r="M33" s="32" t="str">
        <f t="shared" si="12"/>
        <v/>
      </c>
      <c r="N33" s="79" t="str">
        <f t="shared" si="13"/>
        <v/>
      </c>
      <c r="O33" s="93"/>
      <c r="P33" s="32"/>
      <c r="Q33" s="32"/>
      <c r="R33" s="32"/>
      <c r="S33" s="32"/>
      <c r="T33" s="102"/>
      <c r="U33" s="100"/>
      <c r="V33" s="32"/>
      <c r="W33" s="32"/>
      <c r="X33" s="32"/>
      <c r="Y33" s="32"/>
      <c r="Z33" s="102"/>
      <c r="AA33" s="100"/>
      <c r="AB33" s="32"/>
      <c r="AC33" s="32"/>
      <c r="AD33" s="32"/>
      <c r="AE33" s="102"/>
      <c r="AF33" s="100"/>
      <c r="AG33" s="32"/>
      <c r="AH33" s="32"/>
      <c r="AI33" s="32"/>
      <c r="AJ33" s="90"/>
      <c r="AL33" s="96">
        <f t="shared" si="7"/>
        <v>0</v>
      </c>
      <c r="AM33" s="96">
        <f t="shared" si="8"/>
        <v>0</v>
      </c>
      <c r="AN33" s="96">
        <f t="shared" si="9"/>
        <v>0</v>
      </c>
      <c r="AO33" s="96">
        <f t="shared" si="10"/>
        <v>0</v>
      </c>
      <c r="AP33" s="97">
        <f t="shared" si="11"/>
        <v>0</v>
      </c>
    </row>
    <row r="34" spans="1:42" x14ac:dyDescent="0.2">
      <c r="A34" s="89"/>
      <c r="B34" s="32" t="str">
        <f>IF(A34&lt;&gt;"",(VLOOKUP(A34,Qui!$C$301:$F$353,3)),"")</f>
        <v/>
      </c>
      <c r="C34" s="32" t="str">
        <f>IF(A34&lt;&gt;"",(VLOOKUP(A34,Qui!$C$301:$F$353,4)),"")</f>
        <v/>
      </c>
      <c r="D34" s="32" t="str">
        <f>IF(A34&lt;&gt;"",(VLOOKUP(A34,Qui!$C$301:$H$353,5)),"")</f>
        <v/>
      </c>
      <c r="E34" s="32" t="str">
        <f>IF(A34&lt;&gt;"",(VLOOKUP(A34,Qui!$C$301:$H$353,6)),"")</f>
        <v/>
      </c>
      <c r="F34" s="32"/>
      <c r="G34" s="110">
        <f t="shared" si="3"/>
        <v>0</v>
      </c>
      <c r="H34" s="107">
        <f t="shared" si="4"/>
        <v>0</v>
      </c>
      <c r="I34" s="104"/>
      <c r="J34" s="104"/>
      <c r="K34" s="104"/>
      <c r="L34" s="94" t="str">
        <f t="shared" si="0"/>
        <v/>
      </c>
      <c r="M34" s="32" t="str">
        <f t="shared" si="12"/>
        <v/>
      </c>
      <c r="N34" s="79" t="str">
        <f t="shared" si="13"/>
        <v/>
      </c>
      <c r="O34" s="93"/>
      <c r="P34" s="32"/>
      <c r="Q34" s="32"/>
      <c r="R34" s="32"/>
      <c r="S34" s="32"/>
      <c r="T34" s="102"/>
      <c r="U34" s="100"/>
      <c r="V34" s="32"/>
      <c r="W34" s="32"/>
      <c r="X34" s="32"/>
      <c r="Y34" s="32"/>
      <c r="Z34" s="102"/>
      <c r="AA34" s="100"/>
      <c r="AB34" s="32"/>
      <c r="AC34" s="32"/>
      <c r="AD34" s="32"/>
      <c r="AE34" s="102"/>
      <c r="AF34" s="100"/>
      <c r="AG34" s="32"/>
      <c r="AH34" s="32"/>
      <c r="AI34" s="32"/>
      <c r="AJ34" s="90"/>
      <c r="AL34" s="96">
        <f t="shared" si="7"/>
        <v>0</v>
      </c>
      <c r="AM34" s="96">
        <f t="shared" si="8"/>
        <v>0</v>
      </c>
      <c r="AN34" s="96">
        <f t="shared" si="9"/>
        <v>0</v>
      </c>
      <c r="AO34" s="96">
        <f t="shared" si="10"/>
        <v>0</v>
      </c>
      <c r="AP34" s="97">
        <f t="shared" si="11"/>
        <v>0</v>
      </c>
    </row>
    <row r="35" spans="1:42" x14ac:dyDescent="0.2">
      <c r="A35" s="89"/>
      <c r="B35" s="32" t="str">
        <f>IF(A35&lt;&gt;"",(VLOOKUP(A35,Qui!$C$301:$F$353,3)),"")</f>
        <v/>
      </c>
      <c r="C35" s="32" t="str">
        <f>IF(A35&lt;&gt;"",(VLOOKUP(A35,Qui!$C$301:$F$353,4)),"")</f>
        <v/>
      </c>
      <c r="D35" s="32" t="str">
        <f>IF(A35&lt;&gt;"",(VLOOKUP(A35,Qui!$C$301:$H$353,5)),"")</f>
        <v/>
      </c>
      <c r="E35" s="32" t="str">
        <f>IF(A35&lt;&gt;"",(VLOOKUP(A35,Qui!$C$301:$H$353,6)),"")</f>
        <v/>
      </c>
      <c r="F35" s="32"/>
      <c r="G35" s="110">
        <f t="shared" si="3"/>
        <v>0</v>
      </c>
      <c r="H35" s="107">
        <f t="shared" si="4"/>
        <v>0</v>
      </c>
      <c r="I35" s="104"/>
      <c r="J35" s="104"/>
      <c r="K35" s="104"/>
      <c r="L35" s="94" t="str">
        <f t="shared" si="0"/>
        <v/>
      </c>
      <c r="M35" s="32" t="str">
        <f t="shared" si="12"/>
        <v/>
      </c>
      <c r="N35" s="79" t="str">
        <f t="shared" si="13"/>
        <v/>
      </c>
      <c r="O35" s="93"/>
      <c r="P35" s="32"/>
      <c r="Q35" s="32"/>
      <c r="R35" s="32"/>
      <c r="S35" s="32"/>
      <c r="T35" s="102"/>
      <c r="U35" s="100"/>
      <c r="V35" s="32"/>
      <c r="W35" s="32"/>
      <c r="X35" s="32"/>
      <c r="Y35" s="32"/>
      <c r="Z35" s="102"/>
      <c r="AA35" s="100"/>
      <c r="AB35" s="32"/>
      <c r="AC35" s="32"/>
      <c r="AD35" s="32"/>
      <c r="AE35" s="102"/>
      <c r="AF35" s="100"/>
      <c r="AG35" s="32"/>
      <c r="AH35" s="32"/>
      <c r="AI35" s="32"/>
      <c r="AJ35" s="90"/>
      <c r="AL35" s="96">
        <f t="shared" si="7"/>
        <v>0</v>
      </c>
      <c r="AM35" s="96">
        <f t="shared" si="8"/>
        <v>0</v>
      </c>
      <c r="AN35" s="96">
        <f t="shared" si="9"/>
        <v>0</v>
      </c>
      <c r="AO35" s="96">
        <f t="shared" si="10"/>
        <v>0</v>
      </c>
      <c r="AP35" s="97">
        <f t="shared" si="11"/>
        <v>0</v>
      </c>
    </row>
    <row r="36" spans="1:42" x14ac:dyDescent="0.2">
      <c r="A36" s="89"/>
      <c r="B36" s="32" t="str">
        <f>IF(A36&lt;&gt;"",(VLOOKUP(A36,Qui!$C$301:$F$353,3)),"")</f>
        <v/>
      </c>
      <c r="C36" s="32" t="str">
        <f>IF(A36&lt;&gt;"",(VLOOKUP(A36,Qui!$C$301:$F$353,4)),"")</f>
        <v/>
      </c>
      <c r="D36" s="32" t="str">
        <f>IF(A36&lt;&gt;"",(VLOOKUP(A36,Qui!$C$301:$H$353,5)),"")</f>
        <v/>
      </c>
      <c r="E36" s="32" t="str">
        <f>IF(A36&lt;&gt;"",(VLOOKUP(A36,Qui!$C$301:$H$353,6)),"")</f>
        <v/>
      </c>
      <c r="F36" s="32"/>
      <c r="G36" s="110">
        <f t="shared" si="3"/>
        <v>0</v>
      </c>
      <c r="H36" s="107">
        <f t="shared" si="4"/>
        <v>0</v>
      </c>
      <c r="I36" s="104"/>
      <c r="J36" s="104"/>
      <c r="K36" s="104"/>
      <c r="L36" s="94" t="str">
        <f t="shared" si="0"/>
        <v/>
      </c>
      <c r="M36" s="32" t="str">
        <f t="shared" si="12"/>
        <v/>
      </c>
      <c r="N36" s="79" t="str">
        <f t="shared" si="13"/>
        <v/>
      </c>
      <c r="O36" s="93"/>
      <c r="P36" s="32"/>
      <c r="Q36" s="32"/>
      <c r="R36" s="32"/>
      <c r="S36" s="32"/>
      <c r="T36" s="102"/>
      <c r="U36" s="100"/>
      <c r="V36" s="32"/>
      <c r="W36" s="32"/>
      <c r="X36" s="32"/>
      <c r="Y36" s="32"/>
      <c r="Z36" s="102"/>
      <c r="AA36" s="100"/>
      <c r="AB36" s="32"/>
      <c r="AC36" s="32"/>
      <c r="AD36" s="32"/>
      <c r="AE36" s="102"/>
      <c r="AF36" s="100"/>
      <c r="AG36" s="32"/>
      <c r="AH36" s="32"/>
      <c r="AI36" s="32"/>
      <c r="AJ36" s="90"/>
      <c r="AL36" s="96">
        <f t="shared" si="7"/>
        <v>0</v>
      </c>
      <c r="AM36" s="96">
        <f t="shared" si="8"/>
        <v>0</v>
      </c>
      <c r="AN36" s="96">
        <f t="shared" si="9"/>
        <v>0</v>
      </c>
      <c r="AO36" s="96">
        <f t="shared" si="10"/>
        <v>0</v>
      </c>
      <c r="AP36" s="97">
        <f t="shared" si="11"/>
        <v>0</v>
      </c>
    </row>
    <row r="37" spans="1:42" x14ac:dyDescent="0.2">
      <c r="A37" s="89"/>
      <c r="B37" s="32" t="str">
        <f>IF(A37&lt;&gt;"",(VLOOKUP(A37,Qui!$C$301:$F$353,3)),"")</f>
        <v/>
      </c>
      <c r="C37" s="32" t="str">
        <f>IF(A37&lt;&gt;"",(VLOOKUP(A37,Qui!$C$301:$F$353,4)),"")</f>
        <v/>
      </c>
      <c r="D37" s="32" t="str">
        <f>IF(A37&lt;&gt;"",(VLOOKUP(A37,Qui!$C$301:$H$353,5)),"")</f>
        <v/>
      </c>
      <c r="E37" s="32" t="str">
        <f>IF(A37&lt;&gt;"",(VLOOKUP(A37,Qui!$C$301:$H$353,6)),"")</f>
        <v/>
      </c>
      <c r="F37" s="32"/>
      <c r="G37" s="110">
        <f t="shared" si="3"/>
        <v>0</v>
      </c>
      <c r="H37" s="107">
        <f t="shared" si="4"/>
        <v>0</v>
      </c>
      <c r="I37" s="104"/>
      <c r="J37" s="104"/>
      <c r="K37" s="104"/>
      <c r="L37" s="94" t="str">
        <f t="shared" si="0"/>
        <v/>
      </c>
      <c r="M37" s="32" t="str">
        <f t="shared" si="12"/>
        <v/>
      </c>
      <c r="N37" s="79" t="str">
        <f t="shared" si="13"/>
        <v/>
      </c>
      <c r="O37" s="93"/>
      <c r="P37" s="32"/>
      <c r="Q37" s="32"/>
      <c r="R37" s="32"/>
      <c r="S37" s="32"/>
      <c r="T37" s="102"/>
      <c r="U37" s="100"/>
      <c r="V37" s="32"/>
      <c r="W37" s="32"/>
      <c r="X37" s="32"/>
      <c r="Y37" s="32"/>
      <c r="Z37" s="102"/>
      <c r="AA37" s="100"/>
      <c r="AB37" s="32"/>
      <c r="AC37" s="32"/>
      <c r="AD37" s="32"/>
      <c r="AE37" s="102"/>
      <c r="AF37" s="100"/>
      <c r="AG37" s="32"/>
      <c r="AH37" s="32"/>
      <c r="AI37" s="32"/>
      <c r="AJ37" s="90"/>
      <c r="AL37" s="96">
        <f t="shared" si="7"/>
        <v>0</v>
      </c>
      <c r="AM37" s="96">
        <f t="shared" si="8"/>
        <v>0</v>
      </c>
      <c r="AN37" s="96">
        <f t="shared" si="9"/>
        <v>0</v>
      </c>
      <c r="AO37" s="96">
        <f t="shared" si="10"/>
        <v>0</v>
      </c>
      <c r="AP37" s="97">
        <f t="shared" si="11"/>
        <v>0</v>
      </c>
    </row>
    <row r="38" spans="1:42" x14ac:dyDescent="0.2">
      <c r="A38" s="89"/>
      <c r="B38" s="32" t="str">
        <f>IF(A38&lt;&gt;"",(VLOOKUP(A38,Qui!$C$301:$F$353,3)),"")</f>
        <v/>
      </c>
      <c r="C38" s="32" t="str">
        <f>IF(A38&lt;&gt;"",(VLOOKUP(A38,Qui!$C$301:$F$353,4)),"")</f>
        <v/>
      </c>
      <c r="D38" s="32" t="str">
        <f>IF(A38&lt;&gt;"",(VLOOKUP(A38,Qui!$C$301:$H$353,5)),"")</f>
        <v/>
      </c>
      <c r="E38" s="32" t="str">
        <f>IF(A38&lt;&gt;"",(VLOOKUP(A38,Qui!$C$301:$H$353,6)),"")</f>
        <v/>
      </c>
      <c r="F38" s="32"/>
      <c r="G38" s="110">
        <f t="shared" si="3"/>
        <v>0</v>
      </c>
      <c r="H38" s="107">
        <f t="shared" si="4"/>
        <v>0</v>
      </c>
      <c r="I38" s="104"/>
      <c r="J38" s="104"/>
      <c r="K38" s="104"/>
      <c r="L38" s="94" t="str">
        <f t="shared" si="0"/>
        <v/>
      </c>
      <c r="M38" s="32" t="str">
        <f t="shared" si="12"/>
        <v/>
      </c>
      <c r="N38" s="79" t="str">
        <f t="shared" si="13"/>
        <v/>
      </c>
      <c r="O38" s="93"/>
      <c r="P38" s="32"/>
      <c r="Q38" s="32"/>
      <c r="R38" s="32"/>
      <c r="S38" s="32"/>
      <c r="T38" s="102"/>
      <c r="U38" s="100"/>
      <c r="V38" s="32"/>
      <c r="W38" s="32"/>
      <c r="X38" s="32"/>
      <c r="Y38" s="32"/>
      <c r="Z38" s="102"/>
      <c r="AA38" s="100"/>
      <c r="AB38" s="32"/>
      <c r="AC38" s="32"/>
      <c r="AD38" s="32"/>
      <c r="AE38" s="102"/>
      <c r="AF38" s="100"/>
      <c r="AG38" s="32"/>
      <c r="AH38" s="32"/>
      <c r="AI38" s="32"/>
      <c r="AJ38" s="90"/>
      <c r="AL38" s="96">
        <f t="shared" si="7"/>
        <v>0</v>
      </c>
      <c r="AM38" s="96">
        <f t="shared" si="8"/>
        <v>0</v>
      </c>
      <c r="AN38" s="96">
        <f t="shared" si="9"/>
        <v>0</v>
      </c>
      <c r="AO38" s="96">
        <f t="shared" si="10"/>
        <v>0</v>
      </c>
      <c r="AP38" s="97">
        <f t="shared" si="11"/>
        <v>0</v>
      </c>
    </row>
    <row r="39" spans="1:42" x14ac:dyDescent="0.2">
      <c r="A39" s="89"/>
      <c r="B39" s="32" t="str">
        <f>IF(A39&lt;&gt;"",(VLOOKUP(A39,Qui!$C$301:$F$353,3)),"")</f>
        <v/>
      </c>
      <c r="C39" s="32" t="str">
        <f>IF(A39&lt;&gt;"",(VLOOKUP(A39,Qui!$C$301:$F$353,4)),"")</f>
        <v/>
      </c>
      <c r="D39" s="32" t="str">
        <f>IF(A39&lt;&gt;"",(VLOOKUP(A39,Qui!$C$301:$H$353,5)),"")</f>
        <v/>
      </c>
      <c r="E39" s="32" t="str">
        <f>IF(A39&lt;&gt;"",(VLOOKUP(A39,Qui!$C$301:$H$353,6)),"")</f>
        <v/>
      </c>
      <c r="F39" s="32"/>
      <c r="G39" s="110">
        <f t="shared" si="3"/>
        <v>0</v>
      </c>
      <c r="H39" s="107">
        <f t="shared" si="4"/>
        <v>0</v>
      </c>
      <c r="I39" s="104"/>
      <c r="J39" s="104"/>
      <c r="K39" s="104"/>
      <c r="L39" s="94" t="str">
        <f t="shared" si="0"/>
        <v/>
      </c>
      <c r="M39" s="32" t="str">
        <f t="shared" si="12"/>
        <v/>
      </c>
      <c r="N39" s="79" t="str">
        <f t="shared" si="13"/>
        <v/>
      </c>
      <c r="O39" s="93"/>
      <c r="P39" s="32"/>
      <c r="Q39" s="32"/>
      <c r="R39" s="32"/>
      <c r="S39" s="32"/>
      <c r="T39" s="102"/>
      <c r="U39" s="100"/>
      <c r="V39" s="32"/>
      <c r="W39" s="32"/>
      <c r="X39" s="32"/>
      <c r="Y39" s="32"/>
      <c r="Z39" s="102"/>
      <c r="AA39" s="100"/>
      <c r="AB39" s="32"/>
      <c r="AC39" s="32"/>
      <c r="AD39" s="32"/>
      <c r="AE39" s="102"/>
      <c r="AF39" s="100"/>
      <c r="AG39" s="32"/>
      <c r="AH39" s="32"/>
      <c r="AI39" s="32"/>
      <c r="AJ39" s="90"/>
      <c r="AL39" s="96">
        <f t="shared" si="7"/>
        <v>0</v>
      </c>
      <c r="AM39" s="96">
        <f t="shared" si="8"/>
        <v>0</v>
      </c>
      <c r="AN39" s="96">
        <f t="shared" si="9"/>
        <v>0</v>
      </c>
      <c r="AO39" s="96">
        <f t="shared" si="10"/>
        <v>0</v>
      </c>
      <c r="AP39" s="97">
        <f t="shared" si="11"/>
        <v>0</v>
      </c>
    </row>
    <row r="40" spans="1:42" x14ac:dyDescent="0.2">
      <c r="A40" s="89"/>
      <c r="B40" s="32" t="str">
        <f>IF(A40&lt;&gt;"",(VLOOKUP(A40,Qui!$C$301:$F$353,3)),"")</f>
        <v/>
      </c>
      <c r="C40" s="32" t="str">
        <f>IF(A40&lt;&gt;"",(VLOOKUP(A40,Qui!$C$301:$F$353,4)),"")</f>
        <v/>
      </c>
      <c r="D40" s="32" t="str">
        <f>IF(A40&lt;&gt;"",(VLOOKUP(A40,Qui!$C$301:$H$353,5)),"")</f>
        <v/>
      </c>
      <c r="E40" s="32" t="str">
        <f>IF(A40&lt;&gt;"",(VLOOKUP(A40,Qui!$C$301:$H$353,6)),"")</f>
        <v/>
      </c>
      <c r="F40" s="32"/>
      <c r="G40" s="110">
        <f t="shared" si="3"/>
        <v>0</v>
      </c>
      <c r="H40" s="107">
        <f t="shared" si="4"/>
        <v>0</v>
      </c>
      <c r="I40" s="104"/>
      <c r="J40" s="104"/>
      <c r="K40" s="104"/>
      <c r="L40" s="94" t="str">
        <f t="shared" si="0"/>
        <v/>
      </c>
      <c r="M40" s="32" t="str">
        <f t="shared" si="12"/>
        <v/>
      </c>
      <c r="N40" s="79" t="str">
        <f t="shared" si="13"/>
        <v/>
      </c>
      <c r="O40" s="93"/>
      <c r="P40" s="32"/>
      <c r="Q40" s="32"/>
      <c r="R40" s="32"/>
      <c r="S40" s="32"/>
      <c r="T40" s="102"/>
      <c r="U40" s="100"/>
      <c r="V40" s="32"/>
      <c r="W40" s="32"/>
      <c r="X40" s="32"/>
      <c r="Y40" s="32"/>
      <c r="Z40" s="102"/>
      <c r="AA40" s="100"/>
      <c r="AB40" s="32"/>
      <c r="AC40" s="32"/>
      <c r="AD40" s="32"/>
      <c r="AE40" s="102"/>
      <c r="AF40" s="100"/>
      <c r="AG40" s="32"/>
      <c r="AH40" s="32"/>
      <c r="AI40" s="32"/>
      <c r="AJ40" s="90"/>
      <c r="AL40" s="96">
        <f t="shared" si="7"/>
        <v>0</v>
      </c>
      <c r="AM40" s="96">
        <f t="shared" si="8"/>
        <v>0</v>
      </c>
      <c r="AN40" s="96">
        <f t="shared" si="9"/>
        <v>0</v>
      </c>
      <c r="AO40" s="96">
        <f t="shared" si="10"/>
        <v>0</v>
      </c>
      <c r="AP40" s="97">
        <f t="shared" si="11"/>
        <v>0</v>
      </c>
    </row>
    <row r="41" spans="1:42" x14ac:dyDescent="0.2">
      <c r="A41" s="89"/>
      <c r="B41" s="32" t="str">
        <f>IF(A41&lt;&gt;"",(VLOOKUP(A41,Qui!$C$301:$F$353,3)),"")</f>
        <v/>
      </c>
      <c r="C41" s="32" t="str">
        <f>IF(A41&lt;&gt;"",(VLOOKUP(A41,Qui!$C$301:$F$353,4)),"")</f>
        <v/>
      </c>
      <c r="D41" s="32" t="str">
        <f>IF(A41&lt;&gt;"",(VLOOKUP(A41,Qui!$C$301:$H$353,5)),"")</f>
        <v/>
      </c>
      <c r="E41" s="32" t="str">
        <f>IF(A41&lt;&gt;"",(VLOOKUP(A41,Qui!$C$301:$H$353,6)),"")</f>
        <v/>
      </c>
      <c r="F41" s="32"/>
      <c r="G41" s="110">
        <f t="shared" si="3"/>
        <v>0</v>
      </c>
      <c r="H41" s="107">
        <f t="shared" si="4"/>
        <v>0</v>
      </c>
      <c r="I41" s="104"/>
      <c r="J41" s="104"/>
      <c r="K41" s="104"/>
      <c r="L41" s="94" t="str">
        <f t="shared" si="0"/>
        <v/>
      </c>
      <c r="M41" s="32" t="str">
        <f t="shared" si="12"/>
        <v/>
      </c>
      <c r="N41" s="79" t="str">
        <f t="shared" si="13"/>
        <v/>
      </c>
      <c r="O41" s="93"/>
      <c r="P41" s="32"/>
      <c r="Q41" s="32"/>
      <c r="R41" s="32"/>
      <c r="S41" s="32"/>
      <c r="T41" s="102"/>
      <c r="U41" s="100"/>
      <c r="V41" s="32"/>
      <c r="W41" s="32"/>
      <c r="X41" s="32"/>
      <c r="Y41" s="32"/>
      <c r="Z41" s="102"/>
      <c r="AA41" s="100"/>
      <c r="AB41" s="32"/>
      <c r="AC41" s="32"/>
      <c r="AD41" s="32"/>
      <c r="AE41" s="102"/>
      <c r="AF41" s="100"/>
      <c r="AG41" s="32"/>
      <c r="AH41" s="32"/>
      <c r="AI41" s="32"/>
      <c r="AJ41" s="90"/>
      <c r="AL41" s="96">
        <f t="shared" si="7"/>
        <v>0</v>
      </c>
      <c r="AM41" s="96">
        <f t="shared" si="8"/>
        <v>0</v>
      </c>
      <c r="AN41" s="96">
        <f t="shared" si="9"/>
        <v>0</v>
      </c>
      <c r="AO41" s="96">
        <f t="shared" si="10"/>
        <v>0</v>
      </c>
      <c r="AP41" s="97">
        <f t="shared" si="11"/>
        <v>0</v>
      </c>
    </row>
    <row r="42" spans="1:42" x14ac:dyDescent="0.2">
      <c r="A42" s="89"/>
      <c r="B42" s="32" t="str">
        <f>IF(A42&lt;&gt;"",(VLOOKUP(A42,Qui!$C$301:$F$353,3)),"")</f>
        <v/>
      </c>
      <c r="C42" s="32" t="str">
        <f>IF(A42&lt;&gt;"",(VLOOKUP(A42,Qui!$C$301:$F$353,4)),"")</f>
        <v/>
      </c>
      <c r="D42" s="32" t="str">
        <f>IF(A42&lt;&gt;"",(VLOOKUP(A42,Qui!$C$301:$H$353,5)),"")</f>
        <v/>
      </c>
      <c r="E42" s="32" t="str">
        <f>IF(A42&lt;&gt;"",(VLOOKUP(A42,Qui!$C$301:$H$353,6)),"")</f>
        <v/>
      </c>
      <c r="F42" s="32"/>
      <c r="G42" s="110">
        <f t="shared" si="3"/>
        <v>0</v>
      </c>
      <c r="H42" s="107">
        <f t="shared" si="4"/>
        <v>0</v>
      </c>
      <c r="I42" s="104"/>
      <c r="J42" s="104"/>
      <c r="K42" s="104"/>
      <c r="L42" s="94" t="str">
        <f t="shared" si="0"/>
        <v/>
      </c>
      <c r="M42" s="32" t="str">
        <f t="shared" si="12"/>
        <v/>
      </c>
      <c r="N42" s="79" t="str">
        <f t="shared" si="13"/>
        <v/>
      </c>
      <c r="O42" s="93"/>
      <c r="P42" s="32"/>
      <c r="Q42" s="32"/>
      <c r="R42" s="32"/>
      <c r="S42" s="32"/>
      <c r="T42" s="102"/>
      <c r="U42" s="100"/>
      <c r="V42" s="32"/>
      <c r="W42" s="32"/>
      <c r="X42" s="32"/>
      <c r="Y42" s="32"/>
      <c r="Z42" s="102"/>
      <c r="AA42" s="100"/>
      <c r="AB42" s="32"/>
      <c r="AC42" s="32"/>
      <c r="AD42" s="32"/>
      <c r="AE42" s="102"/>
      <c r="AF42" s="100"/>
      <c r="AG42" s="32"/>
      <c r="AH42" s="32"/>
      <c r="AI42" s="32"/>
      <c r="AJ42" s="90"/>
      <c r="AL42" s="96">
        <f t="shared" si="7"/>
        <v>0</v>
      </c>
      <c r="AM42" s="96">
        <f t="shared" si="8"/>
        <v>0</v>
      </c>
      <c r="AN42" s="96">
        <f t="shared" si="9"/>
        <v>0</v>
      </c>
      <c r="AO42" s="96">
        <f t="shared" si="10"/>
        <v>0</v>
      </c>
      <c r="AP42" s="97">
        <f t="shared" si="11"/>
        <v>0</v>
      </c>
    </row>
    <row r="43" spans="1:42" x14ac:dyDescent="0.2">
      <c r="A43" s="89"/>
      <c r="B43" s="32" t="str">
        <f>IF(A43&lt;&gt;"",(VLOOKUP(A43,Qui!$C$301:$F$353,3)),"")</f>
        <v/>
      </c>
      <c r="C43" s="32" t="str">
        <f>IF(A43&lt;&gt;"",(VLOOKUP(A43,Qui!$C$301:$F$353,4)),"")</f>
        <v/>
      </c>
      <c r="D43" s="32" t="str">
        <f>IF(A43&lt;&gt;"",(VLOOKUP(A43,Qui!$C$301:$H$353,5)),"")</f>
        <v/>
      </c>
      <c r="E43" s="32" t="str">
        <f>IF(A43&lt;&gt;"",(VLOOKUP(A43,Qui!$C$301:$H$353,6)),"")</f>
        <v/>
      </c>
      <c r="F43" s="32"/>
      <c r="G43" s="110">
        <f t="shared" si="3"/>
        <v>0</v>
      </c>
      <c r="H43" s="107">
        <f t="shared" si="4"/>
        <v>0</v>
      </c>
      <c r="I43" s="104"/>
      <c r="J43" s="104"/>
      <c r="K43" s="104"/>
      <c r="L43" s="94" t="str">
        <f t="shared" ref="L43:L64" si="14">IF(O43,(SUM(O43:AJ43)-M43-N43)+(M43*0.0001)+(N43*0.00001),"")</f>
        <v/>
      </c>
      <c r="M43" s="32" t="str">
        <f t="shared" si="12"/>
        <v/>
      </c>
      <c r="N43" s="79" t="str">
        <f t="shared" si="13"/>
        <v/>
      </c>
      <c r="O43" s="93"/>
      <c r="P43" s="32"/>
      <c r="Q43" s="32"/>
      <c r="R43" s="32"/>
      <c r="S43" s="32"/>
      <c r="T43" s="102"/>
      <c r="U43" s="100"/>
      <c r="V43" s="32"/>
      <c r="W43" s="32"/>
      <c r="X43" s="32"/>
      <c r="Y43" s="32"/>
      <c r="Z43" s="102"/>
      <c r="AA43" s="100"/>
      <c r="AB43" s="32"/>
      <c r="AC43" s="32"/>
      <c r="AD43" s="32"/>
      <c r="AE43" s="102"/>
      <c r="AF43" s="100"/>
      <c r="AG43" s="32"/>
      <c r="AH43" s="32"/>
      <c r="AI43" s="32"/>
      <c r="AJ43" s="90"/>
      <c r="AL43" s="96">
        <f t="shared" si="7"/>
        <v>0</v>
      </c>
      <c r="AM43" s="96">
        <f t="shared" si="8"/>
        <v>0</v>
      </c>
      <c r="AN43" s="96">
        <f t="shared" si="9"/>
        <v>0</v>
      </c>
      <c r="AO43" s="96">
        <f t="shared" si="10"/>
        <v>0</v>
      </c>
      <c r="AP43" s="97">
        <f t="shared" si="11"/>
        <v>0</v>
      </c>
    </row>
    <row r="44" spans="1:42" x14ac:dyDescent="0.2">
      <c r="A44" s="89"/>
      <c r="B44" s="32" t="str">
        <f>IF(A44&lt;&gt;"",(VLOOKUP(A44,Qui!$C$301:$F$353,3)),"")</f>
        <v/>
      </c>
      <c r="C44" s="32" t="str">
        <f>IF(A44&lt;&gt;"",(VLOOKUP(A44,Qui!$C$301:$F$353,4)),"")</f>
        <v/>
      </c>
      <c r="D44" s="32" t="str">
        <f>IF(A44&lt;&gt;"",(VLOOKUP(A44,Qui!$C$301:$H$353,5)),"")</f>
        <v/>
      </c>
      <c r="E44" s="32" t="str">
        <f>IF(A44&lt;&gt;"",(VLOOKUP(A44,Qui!$C$301:$H$353,6)),"")</f>
        <v/>
      </c>
      <c r="F44" s="32"/>
      <c r="G44" s="110">
        <f t="shared" si="3"/>
        <v>0</v>
      </c>
      <c r="H44" s="107">
        <f t="shared" si="4"/>
        <v>0</v>
      </c>
      <c r="I44" s="104"/>
      <c r="J44" s="104"/>
      <c r="K44" s="104"/>
      <c r="L44" s="94" t="str">
        <f t="shared" si="14"/>
        <v/>
      </c>
      <c r="M44" s="32" t="str">
        <f t="shared" si="12"/>
        <v/>
      </c>
      <c r="N44" s="79" t="str">
        <f t="shared" si="13"/>
        <v/>
      </c>
      <c r="O44" s="93"/>
      <c r="P44" s="32"/>
      <c r="Q44" s="32"/>
      <c r="R44" s="32"/>
      <c r="S44" s="32"/>
      <c r="T44" s="102"/>
      <c r="U44" s="100"/>
      <c r="V44" s="32"/>
      <c r="W44" s="32"/>
      <c r="X44" s="32"/>
      <c r="Y44" s="32"/>
      <c r="Z44" s="102"/>
      <c r="AA44" s="100"/>
      <c r="AB44" s="32"/>
      <c r="AC44" s="32"/>
      <c r="AD44" s="32"/>
      <c r="AE44" s="102"/>
      <c r="AF44" s="100"/>
      <c r="AG44" s="32"/>
      <c r="AH44" s="32"/>
      <c r="AI44" s="32"/>
      <c r="AJ44" s="90"/>
      <c r="AL44" s="96">
        <f t="shared" si="7"/>
        <v>0</v>
      </c>
      <c r="AM44" s="96">
        <f t="shared" si="8"/>
        <v>0</v>
      </c>
      <c r="AN44" s="96">
        <f t="shared" si="9"/>
        <v>0</v>
      </c>
      <c r="AO44" s="96">
        <f t="shared" si="10"/>
        <v>0</v>
      </c>
      <c r="AP44" s="97">
        <f t="shared" si="11"/>
        <v>0</v>
      </c>
    </row>
    <row r="45" spans="1:42" x14ac:dyDescent="0.2">
      <c r="A45" s="89"/>
      <c r="B45" s="32" t="str">
        <f>IF(A45&lt;&gt;"",(VLOOKUP(A45,Qui!$C$301:$F$353,3)),"")</f>
        <v/>
      </c>
      <c r="C45" s="32" t="str">
        <f>IF(A45&lt;&gt;"",(VLOOKUP(A45,Qui!$C$301:$F$353,4)),"")</f>
        <v/>
      </c>
      <c r="D45" s="32" t="str">
        <f>IF(A45&lt;&gt;"",(VLOOKUP(A45,Qui!$C$301:$H$353,5)),"")</f>
        <v/>
      </c>
      <c r="E45" s="32" t="str">
        <f>IF(A45&lt;&gt;"",(VLOOKUP(A45,Qui!$C$301:$H$353,6)),"")</f>
        <v/>
      </c>
      <c r="F45" s="32"/>
      <c r="G45" s="110">
        <f t="shared" si="3"/>
        <v>0</v>
      </c>
      <c r="H45" s="107">
        <f t="shared" si="4"/>
        <v>0</v>
      </c>
      <c r="I45" s="104"/>
      <c r="J45" s="104"/>
      <c r="K45" s="104"/>
      <c r="L45" s="94" t="str">
        <f t="shared" si="14"/>
        <v/>
      </c>
      <c r="M45" s="32" t="str">
        <f t="shared" si="12"/>
        <v/>
      </c>
      <c r="N45" s="79" t="str">
        <f t="shared" si="13"/>
        <v/>
      </c>
      <c r="O45" s="93"/>
      <c r="P45" s="32"/>
      <c r="Q45" s="32"/>
      <c r="R45" s="32"/>
      <c r="S45" s="32"/>
      <c r="T45" s="102"/>
      <c r="U45" s="100"/>
      <c r="V45" s="32"/>
      <c r="W45" s="32"/>
      <c r="X45" s="32"/>
      <c r="Y45" s="32"/>
      <c r="Z45" s="102"/>
      <c r="AA45" s="100"/>
      <c r="AB45" s="32"/>
      <c r="AC45" s="32"/>
      <c r="AD45" s="32"/>
      <c r="AE45" s="102"/>
      <c r="AF45" s="100"/>
      <c r="AG45" s="32"/>
      <c r="AH45" s="32"/>
      <c r="AI45" s="32"/>
      <c r="AJ45" s="90"/>
      <c r="AL45" s="96">
        <f t="shared" si="7"/>
        <v>0</v>
      </c>
      <c r="AM45" s="96">
        <f t="shared" si="8"/>
        <v>0</v>
      </c>
      <c r="AN45" s="96">
        <f t="shared" si="9"/>
        <v>0</v>
      </c>
      <c r="AO45" s="96">
        <f t="shared" si="10"/>
        <v>0</v>
      </c>
      <c r="AP45" s="97">
        <f t="shared" si="11"/>
        <v>0</v>
      </c>
    </row>
    <row r="46" spans="1:42" x14ac:dyDescent="0.2">
      <c r="A46" s="89"/>
      <c r="B46" s="32" t="str">
        <f>IF(A46&lt;&gt;"",(VLOOKUP(A46,Qui!$C$301:$F$353,3)),"")</f>
        <v/>
      </c>
      <c r="C46" s="32" t="str">
        <f>IF(A46&lt;&gt;"",(VLOOKUP(A46,Qui!$C$301:$F$353,4)),"")</f>
        <v/>
      </c>
      <c r="D46" s="32" t="str">
        <f>IF(A46&lt;&gt;"",(VLOOKUP(A46,Qui!$C$301:$H$353,5)),"")</f>
        <v/>
      </c>
      <c r="E46" s="32" t="str">
        <f>IF(A46&lt;&gt;"",(VLOOKUP(A46,Qui!$C$301:$H$353,6)),"")</f>
        <v/>
      </c>
      <c r="F46" s="32"/>
      <c r="G46" s="110">
        <f t="shared" si="3"/>
        <v>0</v>
      </c>
      <c r="H46" s="107">
        <f t="shared" si="4"/>
        <v>0</v>
      </c>
      <c r="I46" s="104"/>
      <c r="J46" s="104"/>
      <c r="K46" s="104"/>
      <c r="L46" s="94" t="str">
        <f t="shared" si="14"/>
        <v/>
      </c>
      <c r="M46" s="32" t="str">
        <f t="shared" si="12"/>
        <v/>
      </c>
      <c r="N46" s="79" t="str">
        <f t="shared" si="13"/>
        <v/>
      </c>
      <c r="O46" s="93"/>
      <c r="P46" s="32"/>
      <c r="Q46" s="32"/>
      <c r="R46" s="32"/>
      <c r="S46" s="32"/>
      <c r="T46" s="102"/>
      <c r="U46" s="100"/>
      <c r="V46" s="32"/>
      <c r="W46" s="32"/>
      <c r="X46" s="32"/>
      <c r="Y46" s="32"/>
      <c r="Z46" s="102"/>
      <c r="AA46" s="100"/>
      <c r="AB46" s="32"/>
      <c r="AC46" s="32"/>
      <c r="AD46" s="32"/>
      <c r="AE46" s="102"/>
      <c r="AF46" s="100"/>
      <c r="AG46" s="32"/>
      <c r="AH46" s="32"/>
      <c r="AI46" s="32"/>
      <c r="AJ46" s="90"/>
      <c r="AL46" s="96">
        <f t="shared" si="7"/>
        <v>0</v>
      </c>
      <c r="AM46" s="96">
        <f t="shared" si="8"/>
        <v>0</v>
      </c>
      <c r="AN46" s="96">
        <f t="shared" si="9"/>
        <v>0</v>
      </c>
      <c r="AO46" s="96">
        <f t="shared" si="10"/>
        <v>0</v>
      </c>
      <c r="AP46" s="97">
        <f t="shared" si="11"/>
        <v>0</v>
      </c>
    </row>
    <row r="47" spans="1:42" x14ac:dyDescent="0.2">
      <c r="A47" s="89"/>
      <c r="B47" s="32" t="str">
        <f>IF(A47&lt;&gt;"",(VLOOKUP(A47,Qui!$C$301:$F$353,3)),"")</f>
        <v/>
      </c>
      <c r="C47" s="32" t="str">
        <f>IF(A47&lt;&gt;"",(VLOOKUP(A47,Qui!$C$301:$F$353,4)),"")</f>
        <v/>
      </c>
      <c r="D47" s="32" t="str">
        <f>IF(A47&lt;&gt;"",(VLOOKUP(A47,Qui!$C$301:$H$353,5)),"")</f>
        <v/>
      </c>
      <c r="E47" s="32" t="str">
        <f>IF(A47&lt;&gt;"",(VLOOKUP(A47,Qui!$C$301:$H$353,6)),"")</f>
        <v/>
      </c>
      <c r="F47" s="32"/>
      <c r="G47" s="110">
        <f t="shared" si="3"/>
        <v>0</v>
      </c>
      <c r="H47" s="107">
        <f t="shared" si="4"/>
        <v>0</v>
      </c>
      <c r="I47" s="104"/>
      <c r="J47" s="104"/>
      <c r="K47" s="104"/>
      <c r="L47" s="94" t="str">
        <f t="shared" si="14"/>
        <v/>
      </c>
      <c r="M47" s="32" t="str">
        <f t="shared" si="12"/>
        <v/>
      </c>
      <c r="N47" s="79" t="str">
        <f t="shared" si="13"/>
        <v/>
      </c>
      <c r="O47" s="93"/>
      <c r="P47" s="32"/>
      <c r="Q47" s="32"/>
      <c r="R47" s="32"/>
      <c r="S47" s="32"/>
      <c r="T47" s="102"/>
      <c r="U47" s="100"/>
      <c r="V47" s="32"/>
      <c r="W47" s="32"/>
      <c r="X47" s="32"/>
      <c r="Y47" s="32"/>
      <c r="Z47" s="102"/>
      <c r="AA47" s="100"/>
      <c r="AB47" s="32"/>
      <c r="AC47" s="32"/>
      <c r="AD47" s="32"/>
      <c r="AE47" s="102"/>
      <c r="AF47" s="100"/>
      <c r="AG47" s="32"/>
      <c r="AH47" s="32"/>
      <c r="AI47" s="32"/>
      <c r="AJ47" s="90"/>
      <c r="AL47" s="96">
        <f t="shared" si="7"/>
        <v>0</v>
      </c>
      <c r="AM47" s="96">
        <f t="shared" si="8"/>
        <v>0</v>
      </c>
      <c r="AN47" s="96">
        <f t="shared" si="9"/>
        <v>0</v>
      </c>
      <c r="AO47" s="96">
        <f t="shared" si="10"/>
        <v>0</v>
      </c>
      <c r="AP47" s="97">
        <f t="shared" si="11"/>
        <v>0</v>
      </c>
    </row>
    <row r="48" spans="1:42" x14ac:dyDescent="0.2">
      <c r="A48" s="89"/>
      <c r="B48" s="32" t="str">
        <f>IF(A48&lt;&gt;"",(VLOOKUP(A48,Qui!$C$301:$F$353,3)),"")</f>
        <v/>
      </c>
      <c r="C48" s="32" t="str">
        <f>IF(A48&lt;&gt;"",(VLOOKUP(A48,Qui!$C$301:$F$353,4)),"")</f>
        <v/>
      </c>
      <c r="D48" s="32" t="str">
        <f>IF(A48&lt;&gt;"",(VLOOKUP(A48,Qui!$C$301:$H$353,5)),"")</f>
        <v/>
      </c>
      <c r="E48" s="32" t="str">
        <f>IF(A48&lt;&gt;"",(VLOOKUP(A48,Qui!$C$301:$H$353,6)),"")</f>
        <v/>
      </c>
      <c r="F48" s="32"/>
      <c r="G48" s="110">
        <f t="shared" si="3"/>
        <v>0</v>
      </c>
      <c r="H48" s="107">
        <f t="shared" si="4"/>
        <v>0</v>
      </c>
      <c r="I48" s="104"/>
      <c r="J48" s="104"/>
      <c r="K48" s="104"/>
      <c r="L48" s="94" t="str">
        <f t="shared" si="14"/>
        <v/>
      </c>
      <c r="M48" s="32" t="str">
        <f t="shared" si="12"/>
        <v/>
      </c>
      <c r="N48" s="79" t="str">
        <f t="shared" si="13"/>
        <v/>
      </c>
      <c r="O48" s="93"/>
      <c r="P48" s="32"/>
      <c r="Q48" s="32"/>
      <c r="R48" s="32"/>
      <c r="S48" s="32"/>
      <c r="T48" s="102"/>
      <c r="U48" s="100"/>
      <c r="V48" s="32"/>
      <c r="W48" s="32"/>
      <c r="X48" s="32"/>
      <c r="Y48" s="32"/>
      <c r="Z48" s="102"/>
      <c r="AA48" s="100"/>
      <c r="AB48" s="32"/>
      <c r="AC48" s="32"/>
      <c r="AD48" s="32"/>
      <c r="AE48" s="102"/>
      <c r="AF48" s="100"/>
      <c r="AG48" s="32"/>
      <c r="AH48" s="32"/>
      <c r="AI48" s="32"/>
      <c r="AJ48" s="90"/>
      <c r="AL48" s="96">
        <f t="shared" si="7"/>
        <v>0</v>
      </c>
      <c r="AM48" s="96">
        <f t="shared" si="8"/>
        <v>0</v>
      </c>
      <c r="AN48" s="96">
        <f t="shared" si="9"/>
        <v>0</v>
      </c>
      <c r="AO48" s="96">
        <f t="shared" si="10"/>
        <v>0</v>
      </c>
      <c r="AP48" s="97">
        <f t="shared" si="11"/>
        <v>0</v>
      </c>
    </row>
    <row r="49" spans="1:42" x14ac:dyDescent="0.2">
      <c r="A49" s="89"/>
      <c r="B49" s="32" t="str">
        <f>IF(A49&lt;&gt;"",(VLOOKUP(A49,Qui!$C$301:$F$353,3)),"")</f>
        <v/>
      </c>
      <c r="C49" s="32" t="str">
        <f>IF(A49&lt;&gt;"",(VLOOKUP(A49,Qui!$C$301:$F$353,4)),"")</f>
        <v/>
      </c>
      <c r="D49" s="32" t="str">
        <f>IF(A49&lt;&gt;"",(VLOOKUP(A49,Qui!$C$301:$H$353,5)),"")</f>
        <v/>
      </c>
      <c r="E49" s="32" t="str">
        <f>IF(A49&lt;&gt;"",(VLOOKUP(A49,Qui!$C$301:$H$353,6)),"")</f>
        <v/>
      </c>
      <c r="F49" s="32"/>
      <c r="G49" s="110">
        <f t="shared" si="3"/>
        <v>0</v>
      </c>
      <c r="H49" s="107">
        <f t="shared" si="4"/>
        <v>0</v>
      </c>
      <c r="I49" s="104"/>
      <c r="J49" s="104"/>
      <c r="K49" s="104"/>
      <c r="L49" s="94" t="str">
        <f t="shared" si="14"/>
        <v/>
      </c>
      <c r="M49" s="32" t="str">
        <f t="shared" si="12"/>
        <v/>
      </c>
      <c r="N49" s="79" t="str">
        <f t="shared" si="13"/>
        <v/>
      </c>
      <c r="O49" s="93"/>
      <c r="P49" s="32"/>
      <c r="Q49" s="32"/>
      <c r="R49" s="32"/>
      <c r="S49" s="32"/>
      <c r="T49" s="102"/>
      <c r="U49" s="100"/>
      <c r="V49" s="32"/>
      <c r="W49" s="32"/>
      <c r="X49" s="32"/>
      <c r="Y49" s="32"/>
      <c r="Z49" s="102"/>
      <c r="AA49" s="100"/>
      <c r="AB49" s="32"/>
      <c r="AC49" s="32"/>
      <c r="AD49" s="32"/>
      <c r="AE49" s="102"/>
      <c r="AF49" s="100"/>
      <c r="AG49" s="32"/>
      <c r="AH49" s="32"/>
      <c r="AI49" s="32"/>
      <c r="AJ49" s="90"/>
      <c r="AL49" s="96">
        <f t="shared" si="7"/>
        <v>0</v>
      </c>
      <c r="AM49" s="96">
        <f t="shared" si="8"/>
        <v>0</v>
      </c>
      <c r="AN49" s="96">
        <f t="shared" si="9"/>
        <v>0</v>
      </c>
      <c r="AO49" s="96">
        <f t="shared" si="10"/>
        <v>0</v>
      </c>
      <c r="AP49" s="97">
        <f t="shared" si="11"/>
        <v>0</v>
      </c>
    </row>
    <row r="50" spans="1:42" x14ac:dyDescent="0.2">
      <c r="A50" s="89"/>
      <c r="B50" s="32" t="str">
        <f>IF(A50&lt;&gt;"",(VLOOKUP(A50,Qui!$C$301:$F$353,3)),"")</f>
        <v/>
      </c>
      <c r="C50" s="32" t="str">
        <f>IF(A50&lt;&gt;"",(VLOOKUP(A50,Qui!$C$301:$F$353,4)),"")</f>
        <v/>
      </c>
      <c r="D50" s="32" t="str">
        <f>IF(A50&lt;&gt;"",(VLOOKUP(A50,Qui!$C$301:$H$353,5)),"")</f>
        <v/>
      </c>
      <c r="E50" s="32" t="str">
        <f>IF(A50&lt;&gt;"",(VLOOKUP(A50,Qui!$C$301:$H$353,6)),"")</f>
        <v/>
      </c>
      <c r="F50" s="32"/>
      <c r="G50" s="110">
        <f t="shared" si="3"/>
        <v>0</v>
      </c>
      <c r="H50" s="107">
        <f t="shared" si="4"/>
        <v>0</v>
      </c>
      <c r="I50" s="104"/>
      <c r="J50" s="104"/>
      <c r="K50" s="104"/>
      <c r="L50" s="94" t="str">
        <f t="shared" si="14"/>
        <v/>
      </c>
      <c r="M50" s="32" t="str">
        <f t="shared" si="12"/>
        <v/>
      </c>
      <c r="N50" s="79" t="str">
        <f t="shared" si="13"/>
        <v/>
      </c>
      <c r="O50" s="93"/>
      <c r="P50" s="32"/>
      <c r="Q50" s="32"/>
      <c r="R50" s="32"/>
      <c r="S50" s="32"/>
      <c r="T50" s="102"/>
      <c r="U50" s="100"/>
      <c r="V50" s="32"/>
      <c r="W50" s="32"/>
      <c r="X50" s="32"/>
      <c r="Y50" s="32"/>
      <c r="Z50" s="102"/>
      <c r="AA50" s="100"/>
      <c r="AB50" s="32"/>
      <c r="AC50" s="32"/>
      <c r="AD50" s="32"/>
      <c r="AE50" s="102"/>
      <c r="AF50" s="100"/>
      <c r="AG50" s="32"/>
      <c r="AH50" s="32"/>
      <c r="AI50" s="32"/>
      <c r="AJ50" s="90"/>
      <c r="AL50" s="96">
        <f t="shared" si="7"/>
        <v>0</v>
      </c>
      <c r="AM50" s="96">
        <f t="shared" si="8"/>
        <v>0</v>
      </c>
      <c r="AN50" s="96">
        <f t="shared" si="9"/>
        <v>0</v>
      </c>
      <c r="AO50" s="96">
        <f t="shared" si="10"/>
        <v>0</v>
      </c>
      <c r="AP50" s="97">
        <f t="shared" si="11"/>
        <v>0</v>
      </c>
    </row>
    <row r="51" spans="1:42" x14ac:dyDescent="0.2">
      <c r="A51" s="89"/>
      <c r="B51" s="32" t="str">
        <f>IF(A51&lt;&gt;"",(VLOOKUP(A51,Qui!$C$301:$F$353,3)),"")</f>
        <v/>
      </c>
      <c r="C51" s="32" t="str">
        <f>IF(A51&lt;&gt;"",(VLOOKUP(A51,Qui!$C$301:$F$353,4)),"")</f>
        <v/>
      </c>
      <c r="D51" s="32" t="str">
        <f>IF(A51&lt;&gt;"",(VLOOKUP(A51,Qui!$C$301:$H$353,5)),"")</f>
        <v/>
      </c>
      <c r="E51" s="32" t="str">
        <f>IF(A51&lt;&gt;"",(VLOOKUP(A51,Qui!$C$301:$H$353,6)),"")</f>
        <v/>
      </c>
      <c r="F51" s="32"/>
      <c r="G51" s="110">
        <f t="shared" si="3"/>
        <v>0</v>
      </c>
      <c r="H51" s="107">
        <f t="shared" si="4"/>
        <v>0</v>
      </c>
      <c r="I51" s="104"/>
      <c r="J51" s="104"/>
      <c r="K51" s="104"/>
      <c r="L51" s="94" t="str">
        <f t="shared" si="14"/>
        <v/>
      </c>
      <c r="M51" s="32" t="str">
        <f t="shared" si="12"/>
        <v/>
      </c>
      <c r="N51" s="79" t="str">
        <f t="shared" si="13"/>
        <v/>
      </c>
      <c r="O51" s="93"/>
      <c r="P51" s="32"/>
      <c r="Q51" s="32"/>
      <c r="R51" s="32"/>
      <c r="S51" s="32"/>
      <c r="T51" s="102"/>
      <c r="U51" s="100"/>
      <c r="V51" s="32"/>
      <c r="W51" s="32"/>
      <c r="X51" s="32"/>
      <c r="Y51" s="32"/>
      <c r="Z51" s="102"/>
      <c r="AA51" s="100"/>
      <c r="AB51" s="32"/>
      <c r="AC51" s="32"/>
      <c r="AD51" s="32"/>
      <c r="AE51" s="102"/>
      <c r="AF51" s="100"/>
      <c r="AG51" s="32"/>
      <c r="AH51" s="32"/>
      <c r="AI51" s="32"/>
      <c r="AJ51" s="90"/>
      <c r="AL51" s="96">
        <f t="shared" si="7"/>
        <v>0</v>
      </c>
      <c r="AM51" s="96">
        <f t="shared" si="8"/>
        <v>0</v>
      </c>
      <c r="AN51" s="96">
        <f t="shared" si="9"/>
        <v>0</v>
      </c>
      <c r="AO51" s="96">
        <f t="shared" si="10"/>
        <v>0</v>
      </c>
      <c r="AP51" s="97">
        <f t="shared" si="11"/>
        <v>0</v>
      </c>
    </row>
    <row r="52" spans="1:42" x14ac:dyDescent="0.2">
      <c r="A52" s="89"/>
      <c r="B52" s="32" t="str">
        <f>IF(A52&lt;&gt;"",(VLOOKUP(A52,Qui!$C$301:$F$353,3)),"")</f>
        <v/>
      </c>
      <c r="C52" s="32" t="str">
        <f>IF(A52&lt;&gt;"",(VLOOKUP(A52,Qui!$C$301:$F$353,4)),"")</f>
        <v/>
      </c>
      <c r="D52" s="32" t="str">
        <f>IF(A52&lt;&gt;"",(VLOOKUP(A52,Qui!$C$301:$H$353,5)),"")</f>
        <v/>
      </c>
      <c r="E52" s="32" t="str">
        <f>IF(A52&lt;&gt;"",(VLOOKUP(A52,Qui!$C$301:$H$353,6)),"")</f>
        <v/>
      </c>
      <c r="F52" s="32"/>
      <c r="G52" s="110">
        <f t="shared" si="3"/>
        <v>0</v>
      </c>
      <c r="H52" s="107">
        <f t="shared" si="4"/>
        <v>0</v>
      </c>
      <c r="I52" s="104"/>
      <c r="J52" s="104"/>
      <c r="K52" s="104"/>
      <c r="L52" s="94" t="str">
        <f t="shared" si="14"/>
        <v/>
      </c>
      <c r="M52" s="32" t="str">
        <f t="shared" si="12"/>
        <v/>
      </c>
      <c r="N52" s="79" t="str">
        <f t="shared" si="13"/>
        <v/>
      </c>
      <c r="O52" s="93"/>
      <c r="P52" s="32"/>
      <c r="Q52" s="32"/>
      <c r="R52" s="32"/>
      <c r="S52" s="32"/>
      <c r="T52" s="102"/>
      <c r="U52" s="100"/>
      <c r="V52" s="32"/>
      <c r="W52" s="32"/>
      <c r="X52" s="32"/>
      <c r="Y52" s="32"/>
      <c r="Z52" s="102"/>
      <c r="AA52" s="100"/>
      <c r="AB52" s="32"/>
      <c r="AC52" s="32"/>
      <c r="AD52" s="32"/>
      <c r="AE52" s="102"/>
      <c r="AF52" s="100"/>
      <c r="AG52" s="32"/>
      <c r="AH52" s="32"/>
      <c r="AI52" s="32"/>
      <c r="AJ52" s="90"/>
      <c r="AL52" s="96">
        <f t="shared" si="7"/>
        <v>0</v>
      </c>
      <c r="AM52" s="96">
        <f t="shared" si="8"/>
        <v>0</v>
      </c>
      <c r="AN52" s="96">
        <f t="shared" si="9"/>
        <v>0</v>
      </c>
      <c r="AO52" s="96">
        <f t="shared" si="10"/>
        <v>0</v>
      </c>
      <c r="AP52" s="97">
        <f t="shared" si="11"/>
        <v>0</v>
      </c>
    </row>
    <row r="53" spans="1:42" x14ac:dyDescent="0.2">
      <c r="A53" s="89"/>
      <c r="B53" s="32" t="str">
        <f>IF(A53&lt;&gt;"",(VLOOKUP(A53,Qui!$C$301:$F$353,3)),"")</f>
        <v/>
      </c>
      <c r="C53" s="32" t="str">
        <f>IF(A53&lt;&gt;"",(VLOOKUP(A53,Qui!$C$301:$F$353,4)),"")</f>
        <v/>
      </c>
      <c r="D53" s="32" t="str">
        <f>IF(A53&lt;&gt;"",(VLOOKUP(A53,Qui!$C$301:$H$353,5)),"")</f>
        <v/>
      </c>
      <c r="E53" s="32" t="str">
        <f>IF(A53&lt;&gt;"",(VLOOKUP(A53,Qui!$C$301:$H$353,6)),"")</f>
        <v/>
      </c>
      <c r="F53" s="32"/>
      <c r="G53" s="110">
        <f t="shared" si="3"/>
        <v>0</v>
      </c>
      <c r="H53" s="107">
        <f t="shared" si="4"/>
        <v>0</v>
      </c>
      <c r="I53" s="104"/>
      <c r="J53" s="104"/>
      <c r="K53" s="104"/>
      <c r="L53" s="94" t="str">
        <f t="shared" si="14"/>
        <v/>
      </c>
      <c r="M53" s="32" t="str">
        <f t="shared" si="12"/>
        <v/>
      </c>
      <c r="N53" s="79" t="str">
        <f t="shared" si="13"/>
        <v/>
      </c>
      <c r="O53" s="93"/>
      <c r="P53" s="32"/>
      <c r="Q53" s="32"/>
      <c r="R53" s="32"/>
      <c r="S53" s="32"/>
      <c r="T53" s="102"/>
      <c r="U53" s="100"/>
      <c r="V53" s="32"/>
      <c r="W53" s="32"/>
      <c r="X53" s="32"/>
      <c r="Y53" s="32"/>
      <c r="Z53" s="102"/>
      <c r="AA53" s="100"/>
      <c r="AB53" s="32"/>
      <c r="AC53" s="32"/>
      <c r="AD53" s="32"/>
      <c r="AE53" s="102"/>
      <c r="AF53" s="100"/>
      <c r="AG53" s="32"/>
      <c r="AH53" s="32"/>
      <c r="AI53" s="32"/>
      <c r="AJ53" s="90"/>
      <c r="AL53" s="96">
        <f t="shared" si="7"/>
        <v>0</v>
      </c>
      <c r="AM53" s="96">
        <f t="shared" si="8"/>
        <v>0</v>
      </c>
      <c r="AN53" s="96">
        <f t="shared" si="9"/>
        <v>0</v>
      </c>
      <c r="AO53" s="96">
        <f t="shared" si="10"/>
        <v>0</v>
      </c>
      <c r="AP53" s="97">
        <f t="shared" si="11"/>
        <v>0</v>
      </c>
    </row>
    <row r="54" spans="1:42" x14ac:dyDescent="0.2">
      <c r="A54" s="89"/>
      <c r="B54" s="32" t="str">
        <f>IF(A54&lt;&gt;"",(VLOOKUP(A54,Qui!$C$301:$F$353,3)),"")</f>
        <v/>
      </c>
      <c r="C54" s="32" t="str">
        <f>IF(A54&lt;&gt;"",(VLOOKUP(A54,Qui!$C$301:$F$353,4)),"")</f>
        <v/>
      </c>
      <c r="D54" s="32" t="str">
        <f>IF(A54&lt;&gt;"",(VLOOKUP(A54,Qui!$C$301:$H$353,5)),"")</f>
        <v/>
      </c>
      <c r="E54" s="32" t="str">
        <f>IF(A54&lt;&gt;"",(VLOOKUP(A54,Qui!$C$301:$H$353,6)),"")</f>
        <v/>
      </c>
      <c r="F54" s="32"/>
      <c r="G54" s="110">
        <f t="shared" si="3"/>
        <v>0</v>
      </c>
      <c r="H54" s="107">
        <f t="shared" si="4"/>
        <v>0</v>
      </c>
      <c r="I54" s="104"/>
      <c r="J54" s="104"/>
      <c r="K54" s="104"/>
      <c r="L54" s="94" t="str">
        <f t="shared" si="14"/>
        <v/>
      </c>
      <c r="M54" s="32" t="str">
        <f t="shared" si="12"/>
        <v/>
      </c>
      <c r="N54" s="79" t="str">
        <f t="shared" si="13"/>
        <v/>
      </c>
      <c r="O54" s="93"/>
      <c r="P54" s="32"/>
      <c r="Q54" s="32"/>
      <c r="R54" s="32"/>
      <c r="S54" s="32"/>
      <c r="T54" s="102"/>
      <c r="U54" s="100"/>
      <c r="V54" s="32"/>
      <c r="W54" s="32"/>
      <c r="X54" s="32"/>
      <c r="Y54" s="32"/>
      <c r="Z54" s="102"/>
      <c r="AA54" s="100"/>
      <c r="AB54" s="32"/>
      <c r="AC54" s="32"/>
      <c r="AD54" s="32"/>
      <c r="AE54" s="102"/>
      <c r="AF54" s="100"/>
      <c r="AG54" s="32"/>
      <c r="AH54" s="32"/>
      <c r="AI54" s="32"/>
      <c r="AJ54" s="90"/>
      <c r="AL54" s="96">
        <f t="shared" si="7"/>
        <v>0</v>
      </c>
      <c r="AM54" s="96">
        <f t="shared" si="8"/>
        <v>0</v>
      </c>
      <c r="AN54" s="96">
        <f t="shared" si="9"/>
        <v>0</v>
      </c>
      <c r="AO54" s="96">
        <f t="shared" si="10"/>
        <v>0</v>
      </c>
      <c r="AP54" s="97">
        <f t="shared" si="11"/>
        <v>0</v>
      </c>
    </row>
    <row r="55" spans="1:42" x14ac:dyDescent="0.2">
      <c r="A55" s="89"/>
      <c r="B55" s="32" t="str">
        <f>IF(A55&lt;&gt;"",(VLOOKUP(A55,Qui!$C$301:$F$353,3)),"")</f>
        <v/>
      </c>
      <c r="C55" s="32" t="str">
        <f>IF(A55&lt;&gt;"",(VLOOKUP(A55,Qui!$C$301:$F$353,4)),"")</f>
        <v/>
      </c>
      <c r="D55" s="32" t="str">
        <f>IF(A55&lt;&gt;"",(VLOOKUP(A55,Qui!$C$301:$H$353,5)),"")</f>
        <v/>
      </c>
      <c r="E55" s="32" t="str">
        <f>IF(A55&lt;&gt;"",(VLOOKUP(A55,Qui!$C$301:$H$353,6)),"")</f>
        <v/>
      </c>
      <c r="F55" s="32"/>
      <c r="G55" s="110">
        <f t="shared" si="3"/>
        <v>0</v>
      </c>
      <c r="H55" s="107">
        <f t="shared" si="4"/>
        <v>0</v>
      </c>
      <c r="I55" s="104"/>
      <c r="J55" s="104"/>
      <c r="K55" s="104"/>
      <c r="L55" s="94" t="str">
        <f t="shared" si="14"/>
        <v/>
      </c>
      <c r="M55" s="32" t="str">
        <f t="shared" si="12"/>
        <v/>
      </c>
      <c r="N55" s="79" t="str">
        <f t="shared" si="13"/>
        <v/>
      </c>
      <c r="O55" s="93"/>
      <c r="P55" s="32"/>
      <c r="Q55" s="32"/>
      <c r="R55" s="32"/>
      <c r="S55" s="32"/>
      <c r="T55" s="102"/>
      <c r="U55" s="100"/>
      <c r="V55" s="32"/>
      <c r="W55" s="32"/>
      <c r="X55" s="32"/>
      <c r="Y55" s="32"/>
      <c r="Z55" s="102"/>
      <c r="AA55" s="100"/>
      <c r="AB55" s="32"/>
      <c r="AC55" s="32"/>
      <c r="AD55" s="32"/>
      <c r="AE55" s="102"/>
      <c r="AF55" s="100"/>
      <c r="AG55" s="32"/>
      <c r="AH55" s="32"/>
      <c r="AI55" s="32"/>
      <c r="AJ55" s="90"/>
      <c r="AL55" s="96">
        <f t="shared" si="7"/>
        <v>0</v>
      </c>
      <c r="AM55" s="96">
        <f t="shared" si="8"/>
        <v>0</v>
      </c>
      <c r="AN55" s="96">
        <f t="shared" si="9"/>
        <v>0</v>
      </c>
      <c r="AO55" s="96">
        <f t="shared" si="10"/>
        <v>0</v>
      </c>
      <c r="AP55" s="97">
        <f t="shared" si="11"/>
        <v>0</v>
      </c>
    </row>
    <row r="56" spans="1:42" x14ac:dyDescent="0.2">
      <c r="A56" s="89"/>
      <c r="B56" s="32" t="str">
        <f>IF(A56&lt;&gt;"",(VLOOKUP(A56,Qui!$C$301:$F$353,3)),"")</f>
        <v/>
      </c>
      <c r="C56" s="32" t="str">
        <f>IF(A56&lt;&gt;"",(VLOOKUP(A56,Qui!$C$301:$F$353,4)),"")</f>
        <v/>
      </c>
      <c r="D56" s="32" t="str">
        <f>IF(A56&lt;&gt;"",(VLOOKUP(A56,Qui!$C$301:$H$353,5)),"")</f>
        <v/>
      </c>
      <c r="E56" s="32" t="str">
        <f>IF(A56&lt;&gt;"",(VLOOKUP(A56,Qui!$C$301:$H$353,6)),"")</f>
        <v/>
      </c>
      <c r="F56" s="32"/>
      <c r="G56" s="110">
        <f t="shared" si="3"/>
        <v>0</v>
      </c>
      <c r="H56" s="107">
        <f t="shared" si="4"/>
        <v>0</v>
      </c>
      <c r="I56" s="104"/>
      <c r="J56" s="104"/>
      <c r="K56" s="104"/>
      <c r="L56" s="94" t="str">
        <f t="shared" si="14"/>
        <v/>
      </c>
      <c r="M56" s="32" t="str">
        <f t="shared" si="12"/>
        <v/>
      </c>
      <c r="N56" s="79" t="str">
        <f t="shared" si="13"/>
        <v/>
      </c>
      <c r="O56" s="93"/>
      <c r="P56" s="32"/>
      <c r="Q56" s="32"/>
      <c r="R56" s="32"/>
      <c r="S56" s="32"/>
      <c r="T56" s="102"/>
      <c r="U56" s="100"/>
      <c r="V56" s="32"/>
      <c r="W56" s="32"/>
      <c r="X56" s="32"/>
      <c r="Y56" s="32"/>
      <c r="Z56" s="102"/>
      <c r="AA56" s="100"/>
      <c r="AB56" s="32"/>
      <c r="AC56" s="32"/>
      <c r="AD56" s="32"/>
      <c r="AE56" s="102"/>
      <c r="AF56" s="100"/>
      <c r="AG56" s="32"/>
      <c r="AH56" s="32"/>
      <c r="AI56" s="32"/>
      <c r="AJ56" s="90"/>
      <c r="AL56" s="96">
        <f t="shared" si="7"/>
        <v>0</v>
      </c>
      <c r="AM56" s="96">
        <f t="shared" si="8"/>
        <v>0</v>
      </c>
      <c r="AN56" s="96">
        <f t="shared" si="9"/>
        <v>0</v>
      </c>
      <c r="AO56" s="96">
        <f t="shared" si="10"/>
        <v>0</v>
      </c>
      <c r="AP56" s="97">
        <f t="shared" si="11"/>
        <v>0</v>
      </c>
    </row>
    <row r="57" spans="1:42" x14ac:dyDescent="0.2">
      <c r="A57" s="89"/>
      <c r="B57" s="32" t="str">
        <f>IF(A57&lt;&gt;"",(VLOOKUP(A57,Qui!$C$301:$F$353,3)),"")</f>
        <v/>
      </c>
      <c r="C57" s="32" t="str">
        <f>IF(A57&lt;&gt;"",(VLOOKUP(A57,Qui!$C$301:$F$353,4)),"")</f>
        <v/>
      </c>
      <c r="D57" s="32" t="str">
        <f>IF(A57&lt;&gt;"",(VLOOKUP(A57,Qui!$C$301:$H$353,5)),"")</f>
        <v/>
      </c>
      <c r="E57" s="32" t="str">
        <f>IF(A57&lt;&gt;"",(VLOOKUP(A57,Qui!$C$301:$H$353,6)),"")</f>
        <v/>
      </c>
      <c r="F57" s="32"/>
      <c r="G57" s="110">
        <f t="shared" si="3"/>
        <v>0</v>
      </c>
      <c r="H57" s="107">
        <f t="shared" si="4"/>
        <v>0</v>
      </c>
      <c r="I57" s="104"/>
      <c r="J57" s="104"/>
      <c r="K57" s="104"/>
      <c r="L57" s="94" t="str">
        <f t="shared" si="14"/>
        <v/>
      </c>
      <c r="M57" s="32" t="str">
        <f t="shared" si="12"/>
        <v/>
      </c>
      <c r="N57" s="79" t="str">
        <f t="shared" si="13"/>
        <v/>
      </c>
      <c r="O57" s="93"/>
      <c r="P57" s="32"/>
      <c r="Q57" s="32"/>
      <c r="R57" s="32"/>
      <c r="S57" s="32"/>
      <c r="T57" s="102"/>
      <c r="U57" s="100"/>
      <c r="V57" s="32"/>
      <c r="W57" s="32"/>
      <c r="X57" s="32"/>
      <c r="Y57" s="32"/>
      <c r="Z57" s="102"/>
      <c r="AA57" s="100"/>
      <c r="AB57" s="32"/>
      <c r="AC57" s="32"/>
      <c r="AD57" s="32"/>
      <c r="AE57" s="102"/>
      <c r="AF57" s="100"/>
      <c r="AG57" s="32"/>
      <c r="AH57" s="32"/>
      <c r="AI57" s="32"/>
      <c r="AJ57" s="90"/>
      <c r="AL57" s="96">
        <f t="shared" si="7"/>
        <v>0</v>
      </c>
      <c r="AM57" s="96">
        <f t="shared" si="8"/>
        <v>0</v>
      </c>
      <c r="AN57" s="96">
        <f t="shared" si="9"/>
        <v>0</v>
      </c>
      <c r="AO57" s="96">
        <f t="shared" si="10"/>
        <v>0</v>
      </c>
      <c r="AP57" s="97">
        <f t="shared" si="11"/>
        <v>0</v>
      </c>
    </row>
    <row r="58" spans="1:42" x14ac:dyDescent="0.2">
      <c r="A58" s="89"/>
      <c r="B58" s="32" t="str">
        <f>IF(A58&lt;&gt;"",(VLOOKUP(A58,Qui!$C$301:$F$353,3)),"")</f>
        <v/>
      </c>
      <c r="C58" s="32" t="str">
        <f>IF(A58&lt;&gt;"",(VLOOKUP(A58,Qui!$C$301:$F$353,4)),"")</f>
        <v/>
      </c>
      <c r="D58" s="32" t="str">
        <f>IF(A58&lt;&gt;"",(VLOOKUP(A58,Qui!$C$301:$H$353,5)),"")</f>
        <v/>
      </c>
      <c r="E58" s="32" t="str">
        <f>IF(A58&lt;&gt;"",(VLOOKUP(A58,Qui!$C$301:$H$353,6)),"")</f>
        <v/>
      </c>
      <c r="F58" s="32"/>
      <c r="G58" s="110">
        <f t="shared" si="3"/>
        <v>0</v>
      </c>
      <c r="H58" s="107">
        <f t="shared" si="4"/>
        <v>0</v>
      </c>
      <c r="I58" s="104"/>
      <c r="J58" s="104"/>
      <c r="K58" s="104"/>
      <c r="L58" s="94" t="str">
        <f t="shared" si="14"/>
        <v/>
      </c>
      <c r="M58" s="32" t="str">
        <f t="shared" si="12"/>
        <v/>
      </c>
      <c r="N58" s="79" t="str">
        <f t="shared" si="13"/>
        <v/>
      </c>
      <c r="O58" s="93"/>
      <c r="P58" s="32"/>
      <c r="Q58" s="32"/>
      <c r="R58" s="32"/>
      <c r="S58" s="32"/>
      <c r="T58" s="102"/>
      <c r="U58" s="100"/>
      <c r="V58" s="32"/>
      <c r="W58" s="32"/>
      <c r="X58" s="32"/>
      <c r="Y58" s="32"/>
      <c r="Z58" s="102"/>
      <c r="AA58" s="100"/>
      <c r="AB58" s="32"/>
      <c r="AC58" s="32"/>
      <c r="AD58" s="32"/>
      <c r="AE58" s="102"/>
      <c r="AF58" s="100"/>
      <c r="AG58" s="32"/>
      <c r="AH58" s="32"/>
      <c r="AI58" s="32"/>
      <c r="AJ58" s="90"/>
      <c r="AL58" s="96">
        <f t="shared" si="7"/>
        <v>0</v>
      </c>
      <c r="AM58" s="96">
        <f t="shared" si="8"/>
        <v>0</v>
      </c>
      <c r="AN58" s="96">
        <f t="shared" si="9"/>
        <v>0</v>
      </c>
      <c r="AO58" s="96">
        <f t="shared" si="10"/>
        <v>0</v>
      </c>
      <c r="AP58" s="97">
        <f t="shared" si="11"/>
        <v>0</v>
      </c>
    </row>
    <row r="59" spans="1:42" x14ac:dyDescent="0.2">
      <c r="A59" s="89"/>
      <c r="B59" s="32" t="str">
        <f>IF(A59&lt;&gt;"",(VLOOKUP(A59,Qui!$C$301:$F$353,3)),"")</f>
        <v/>
      </c>
      <c r="C59" s="32" t="str">
        <f>IF(A59&lt;&gt;"",(VLOOKUP(A59,Qui!$C$301:$F$353,4)),"")</f>
        <v/>
      </c>
      <c r="D59" s="32" t="str">
        <f>IF(A59&lt;&gt;"",(VLOOKUP(A59,Qui!$C$301:$H$353,5)),"")</f>
        <v/>
      </c>
      <c r="E59" s="32" t="str">
        <f>IF(A59&lt;&gt;"",(VLOOKUP(A59,Qui!$C$301:$H$353,6)),"")</f>
        <v/>
      </c>
      <c r="F59" s="32"/>
      <c r="G59" s="110">
        <f t="shared" si="3"/>
        <v>0</v>
      </c>
      <c r="H59" s="107">
        <f t="shared" si="4"/>
        <v>0</v>
      </c>
      <c r="I59" s="104"/>
      <c r="J59" s="104"/>
      <c r="K59" s="104"/>
      <c r="L59" s="94" t="str">
        <f t="shared" si="14"/>
        <v/>
      </c>
      <c r="M59" s="32" t="str">
        <f t="shared" si="12"/>
        <v/>
      </c>
      <c r="N59" s="79" t="str">
        <f t="shared" si="13"/>
        <v/>
      </c>
      <c r="O59" s="93"/>
      <c r="P59" s="32"/>
      <c r="Q59" s="32"/>
      <c r="R59" s="32"/>
      <c r="S59" s="32"/>
      <c r="T59" s="102"/>
      <c r="U59" s="100"/>
      <c r="V59" s="32"/>
      <c r="W59" s="32"/>
      <c r="X59" s="32"/>
      <c r="Y59" s="32"/>
      <c r="Z59" s="102"/>
      <c r="AA59" s="100"/>
      <c r="AB59" s="32"/>
      <c r="AC59" s="32"/>
      <c r="AD59" s="32"/>
      <c r="AE59" s="102"/>
      <c r="AF59" s="100"/>
      <c r="AG59" s="32"/>
      <c r="AH59" s="32"/>
      <c r="AI59" s="32"/>
      <c r="AJ59" s="90"/>
      <c r="AL59" s="96">
        <f t="shared" si="7"/>
        <v>0</v>
      </c>
      <c r="AM59" s="96">
        <f t="shared" si="8"/>
        <v>0</v>
      </c>
      <c r="AN59" s="96">
        <f t="shared" si="9"/>
        <v>0</v>
      </c>
      <c r="AO59" s="96">
        <f t="shared" si="10"/>
        <v>0</v>
      </c>
      <c r="AP59" s="97">
        <f t="shared" si="11"/>
        <v>0</v>
      </c>
    </row>
    <row r="60" spans="1:42" x14ac:dyDescent="0.2">
      <c r="A60" s="89"/>
      <c r="B60" s="32" t="str">
        <f>IF(A60&lt;&gt;"",(VLOOKUP(A60,Qui!$C$301:$F$353,3)),"")</f>
        <v/>
      </c>
      <c r="C60" s="32" t="str">
        <f>IF(A60&lt;&gt;"",(VLOOKUP(A60,Qui!$C$301:$F$353,4)),"")</f>
        <v/>
      </c>
      <c r="D60" s="32" t="str">
        <f>IF(A60&lt;&gt;"",(VLOOKUP(A60,Qui!$C$301:$H$353,5)),"")</f>
        <v/>
      </c>
      <c r="E60" s="32" t="str">
        <f>IF(A60&lt;&gt;"",(VLOOKUP(A60,Qui!$C$301:$H$353,6)),"")</f>
        <v/>
      </c>
      <c r="F60" s="32"/>
      <c r="G60" s="110">
        <f t="shared" si="3"/>
        <v>0</v>
      </c>
      <c r="H60" s="107">
        <f t="shared" si="4"/>
        <v>0</v>
      </c>
      <c r="I60" s="104"/>
      <c r="J60" s="104"/>
      <c r="K60" s="104"/>
      <c r="L60" s="94" t="str">
        <f t="shared" si="14"/>
        <v/>
      </c>
      <c r="M60" s="32" t="str">
        <f t="shared" si="12"/>
        <v/>
      </c>
      <c r="N60" s="79" t="str">
        <f t="shared" si="13"/>
        <v/>
      </c>
      <c r="O60" s="93"/>
      <c r="P60" s="32"/>
      <c r="Q60" s="32"/>
      <c r="R60" s="32"/>
      <c r="S60" s="32"/>
      <c r="T60" s="102"/>
      <c r="U60" s="100"/>
      <c r="V60" s="32"/>
      <c r="W60" s="32"/>
      <c r="X60" s="32"/>
      <c r="Y60" s="32"/>
      <c r="Z60" s="102"/>
      <c r="AA60" s="100"/>
      <c r="AB60" s="32"/>
      <c r="AC60" s="32"/>
      <c r="AD60" s="32"/>
      <c r="AE60" s="102"/>
      <c r="AF60" s="100"/>
      <c r="AG60" s="32"/>
      <c r="AH60" s="32"/>
      <c r="AI60" s="32"/>
      <c r="AJ60" s="90"/>
      <c r="AL60" s="96">
        <f t="shared" si="7"/>
        <v>0</v>
      </c>
      <c r="AM60" s="96">
        <f t="shared" si="8"/>
        <v>0</v>
      </c>
      <c r="AN60" s="96">
        <f t="shared" si="9"/>
        <v>0</v>
      </c>
      <c r="AO60" s="96">
        <f t="shared" si="10"/>
        <v>0</v>
      </c>
      <c r="AP60" s="97">
        <f t="shared" si="11"/>
        <v>0</v>
      </c>
    </row>
    <row r="61" spans="1:42" x14ac:dyDescent="0.2">
      <c r="A61" s="89"/>
      <c r="B61" s="32" t="str">
        <f>IF(A61&lt;&gt;"",(VLOOKUP(A61,Qui!$C$301:$F$353,3)),"")</f>
        <v/>
      </c>
      <c r="C61" s="32" t="str">
        <f>IF(A61&lt;&gt;"",(VLOOKUP(A61,Qui!$C$301:$F$353,4)),"")</f>
        <v/>
      </c>
      <c r="D61" s="32" t="str">
        <f>IF(A61&lt;&gt;"",(VLOOKUP(A61,Qui!$C$301:$H$353,5)),"")</f>
        <v/>
      </c>
      <c r="E61" s="32" t="str">
        <f>IF(A61&lt;&gt;"",(VLOOKUP(A61,Qui!$C$301:$H$353,6)),"")</f>
        <v/>
      </c>
      <c r="F61" s="32"/>
      <c r="G61" s="110">
        <f t="shared" si="3"/>
        <v>0</v>
      </c>
      <c r="H61" s="107">
        <f t="shared" si="4"/>
        <v>0</v>
      </c>
      <c r="I61" s="104"/>
      <c r="J61" s="104"/>
      <c r="K61" s="104"/>
      <c r="L61" s="94" t="str">
        <f t="shared" si="14"/>
        <v/>
      </c>
      <c r="M61" s="32" t="str">
        <f t="shared" si="12"/>
        <v/>
      </c>
      <c r="N61" s="79" t="str">
        <f t="shared" si="13"/>
        <v/>
      </c>
      <c r="O61" s="93"/>
      <c r="P61" s="32"/>
      <c r="Q61" s="32"/>
      <c r="R61" s="32"/>
      <c r="S61" s="32"/>
      <c r="T61" s="102"/>
      <c r="U61" s="100"/>
      <c r="V61" s="32"/>
      <c r="W61" s="32"/>
      <c r="X61" s="32"/>
      <c r="Y61" s="32"/>
      <c r="Z61" s="102"/>
      <c r="AA61" s="100"/>
      <c r="AB61" s="32"/>
      <c r="AC61" s="32"/>
      <c r="AD61" s="32"/>
      <c r="AE61" s="102"/>
      <c r="AF61" s="100"/>
      <c r="AG61" s="32"/>
      <c r="AH61" s="32"/>
      <c r="AI61" s="32"/>
      <c r="AJ61" s="90"/>
      <c r="AL61" s="96">
        <f t="shared" si="7"/>
        <v>0</v>
      </c>
      <c r="AM61" s="96">
        <f t="shared" si="8"/>
        <v>0</v>
      </c>
      <c r="AN61" s="96">
        <f t="shared" si="9"/>
        <v>0</v>
      </c>
      <c r="AO61" s="96">
        <f t="shared" si="10"/>
        <v>0</v>
      </c>
      <c r="AP61" s="97">
        <f t="shared" si="11"/>
        <v>0</v>
      </c>
    </row>
    <row r="62" spans="1:42" x14ac:dyDescent="0.2">
      <c r="A62" s="89"/>
      <c r="B62" s="32" t="str">
        <f>IF(A62&lt;&gt;"",(VLOOKUP(A62,Qui!$C$301:$F$353,3)),"")</f>
        <v/>
      </c>
      <c r="C62" s="32" t="str">
        <f>IF(A62&lt;&gt;"",(VLOOKUP(A62,Qui!$C$301:$F$353,4)),"")</f>
        <v/>
      </c>
      <c r="D62" s="32" t="str">
        <f>IF(A62&lt;&gt;"",(VLOOKUP(A62,Qui!$C$301:$H$353,5)),"")</f>
        <v/>
      </c>
      <c r="E62" s="32" t="str">
        <f>IF(A62&lt;&gt;"",(VLOOKUP(A62,Qui!$C$301:$H$353,6)),"")</f>
        <v/>
      </c>
      <c r="F62" s="32"/>
      <c r="G62" s="110">
        <f t="shared" si="3"/>
        <v>0</v>
      </c>
      <c r="H62" s="107">
        <f t="shared" si="4"/>
        <v>0</v>
      </c>
      <c r="I62" s="104"/>
      <c r="J62" s="104"/>
      <c r="K62" s="104"/>
      <c r="L62" s="94" t="str">
        <f t="shared" si="14"/>
        <v/>
      </c>
      <c r="M62" s="32" t="str">
        <f t="shared" si="12"/>
        <v/>
      </c>
      <c r="N62" s="79" t="str">
        <f t="shared" si="13"/>
        <v/>
      </c>
      <c r="O62" s="93"/>
      <c r="P62" s="32"/>
      <c r="Q62" s="32"/>
      <c r="R62" s="32"/>
      <c r="S62" s="32"/>
      <c r="T62" s="102"/>
      <c r="U62" s="100"/>
      <c r="V62" s="32"/>
      <c r="W62" s="32"/>
      <c r="X62" s="32"/>
      <c r="Y62" s="32"/>
      <c r="Z62" s="102"/>
      <c r="AA62" s="100"/>
      <c r="AB62" s="32"/>
      <c r="AC62" s="32"/>
      <c r="AD62" s="32"/>
      <c r="AE62" s="102"/>
      <c r="AF62" s="100"/>
      <c r="AG62" s="32"/>
      <c r="AH62" s="32"/>
      <c r="AI62" s="32"/>
      <c r="AJ62" s="90"/>
      <c r="AL62" s="96">
        <f t="shared" si="7"/>
        <v>0</v>
      </c>
      <c r="AM62" s="96">
        <f t="shared" si="8"/>
        <v>0</v>
      </c>
      <c r="AN62" s="96">
        <f t="shared" si="9"/>
        <v>0</v>
      </c>
      <c r="AO62" s="96">
        <f t="shared" si="10"/>
        <v>0</v>
      </c>
      <c r="AP62" s="97">
        <f t="shared" si="11"/>
        <v>0</v>
      </c>
    </row>
    <row r="63" spans="1:42" x14ac:dyDescent="0.2">
      <c r="A63" s="89"/>
      <c r="B63" s="32" t="str">
        <f>IF(A63&lt;&gt;"",(VLOOKUP(A63,Qui!$C$301:$F$353,3)),"")</f>
        <v/>
      </c>
      <c r="C63" s="32" t="str">
        <f>IF(A63&lt;&gt;"",(VLOOKUP(A63,Qui!$C$301:$F$353,4)),"")</f>
        <v/>
      </c>
      <c r="D63" s="32" t="str">
        <f>IF(A63&lt;&gt;"",(VLOOKUP(A63,Qui!$C$301:$H$353,5)),"")</f>
        <v/>
      </c>
      <c r="E63" s="32" t="str">
        <f>IF(A63&lt;&gt;"",(VLOOKUP(A63,Qui!$C$301:$H$353,6)),"")</f>
        <v/>
      </c>
      <c r="F63" s="32"/>
      <c r="G63" s="110">
        <f t="shared" si="3"/>
        <v>0</v>
      </c>
      <c r="H63" s="107">
        <f t="shared" si="4"/>
        <v>0</v>
      </c>
      <c r="I63" s="104"/>
      <c r="J63" s="104"/>
      <c r="K63" s="104"/>
      <c r="L63" s="94" t="str">
        <f t="shared" si="14"/>
        <v/>
      </c>
      <c r="M63" s="32" t="str">
        <f t="shared" si="12"/>
        <v/>
      </c>
      <c r="N63" s="79" t="str">
        <f t="shared" si="13"/>
        <v/>
      </c>
      <c r="O63" s="93"/>
      <c r="P63" s="32"/>
      <c r="Q63" s="32"/>
      <c r="R63" s="32"/>
      <c r="S63" s="32"/>
      <c r="T63" s="102"/>
      <c r="U63" s="100"/>
      <c r="V63" s="32"/>
      <c r="W63" s="32"/>
      <c r="X63" s="32"/>
      <c r="Y63" s="32"/>
      <c r="Z63" s="102"/>
      <c r="AA63" s="100"/>
      <c r="AB63" s="32"/>
      <c r="AC63" s="32"/>
      <c r="AD63" s="32"/>
      <c r="AE63" s="102"/>
      <c r="AF63" s="100"/>
      <c r="AG63" s="32"/>
      <c r="AH63" s="32"/>
      <c r="AI63" s="32"/>
      <c r="AJ63" s="90"/>
      <c r="AL63" s="96">
        <f t="shared" si="7"/>
        <v>0</v>
      </c>
      <c r="AM63" s="96">
        <f t="shared" si="8"/>
        <v>0</v>
      </c>
      <c r="AN63" s="96">
        <f t="shared" si="9"/>
        <v>0</v>
      </c>
      <c r="AO63" s="96">
        <f t="shared" si="10"/>
        <v>0</v>
      </c>
      <c r="AP63" s="97">
        <f t="shared" si="11"/>
        <v>0</v>
      </c>
    </row>
    <row r="64" spans="1:42" x14ac:dyDescent="0.2">
      <c r="A64" s="89"/>
      <c r="B64" s="32" t="str">
        <f>IF(A64&lt;&gt;"",(VLOOKUP(A64,Qui!$C$301:$F$353,3)),"")</f>
        <v/>
      </c>
      <c r="C64" s="32" t="str">
        <f>IF(A64&lt;&gt;"",(VLOOKUP(A64,Qui!$C$301:$F$353,4)),"")</f>
        <v/>
      </c>
      <c r="D64" s="32" t="str">
        <f>IF(A64&lt;&gt;"",(VLOOKUP(A64,Qui!$C$301:$H$353,5)),"")</f>
        <v/>
      </c>
      <c r="E64" s="32" t="str">
        <f>IF(A64&lt;&gt;"",(VLOOKUP(A64,Qui!$C$301:$H$353,6)),"")</f>
        <v/>
      </c>
      <c r="F64" s="32"/>
      <c r="G64" s="110">
        <f t="shared" si="3"/>
        <v>0</v>
      </c>
      <c r="H64" s="107">
        <f t="shared" si="4"/>
        <v>0</v>
      </c>
      <c r="I64" s="104"/>
      <c r="J64" s="104"/>
      <c r="K64" s="104"/>
      <c r="L64" s="94" t="str">
        <f t="shared" si="14"/>
        <v/>
      </c>
      <c r="M64" s="32" t="str">
        <f t="shared" si="12"/>
        <v/>
      </c>
      <c r="N64" s="79" t="str">
        <f t="shared" si="13"/>
        <v/>
      </c>
      <c r="O64" s="93"/>
      <c r="P64" s="32"/>
      <c r="Q64" s="32"/>
      <c r="R64" s="32"/>
      <c r="S64" s="32"/>
      <c r="T64" s="102"/>
      <c r="U64" s="100"/>
      <c r="V64" s="32"/>
      <c r="W64" s="32"/>
      <c r="X64" s="32"/>
      <c r="Y64" s="32"/>
      <c r="Z64" s="102"/>
      <c r="AA64" s="100"/>
      <c r="AB64" s="32"/>
      <c r="AC64" s="32"/>
      <c r="AD64" s="32"/>
      <c r="AE64" s="102"/>
      <c r="AF64" s="100"/>
      <c r="AG64" s="32"/>
      <c r="AH64" s="32"/>
      <c r="AI64" s="32"/>
      <c r="AJ64" s="90"/>
      <c r="AL64" s="96">
        <f t="shared" si="7"/>
        <v>0</v>
      </c>
      <c r="AM64" s="96">
        <f t="shared" si="8"/>
        <v>0</v>
      </c>
      <c r="AN64" s="96">
        <f t="shared" si="9"/>
        <v>0</v>
      </c>
      <c r="AO64" s="96">
        <f t="shared" si="10"/>
        <v>0</v>
      </c>
      <c r="AP64" s="97">
        <f t="shared" si="11"/>
        <v>0</v>
      </c>
    </row>
  </sheetData>
  <mergeCells count="2">
    <mergeCell ref="A1:W1"/>
    <mergeCell ref="A3:W3"/>
  </mergeCells>
  <dataValidations count="2">
    <dataValidation type="whole" allowBlank="1" showInputMessage="1" showErrorMessage="1" sqref="O11:AJ64">
      <formula1>0</formula1>
      <formula2>9</formula2>
    </dataValidation>
    <dataValidation type="custom" allowBlank="1" showInputMessage="1" showErrorMessage="1" error="Ne pas saisir un total manuel si le détail a été introduit !" sqref="I11:K64">
      <formula1>M11=""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Qui!$C$301:$C$353</xm:f>
          </x14:formula1>
          <xm:sqref>A11:A64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54"/>
  <sheetViews>
    <sheetView workbookViewId="0">
      <selection activeCell="G33" sqref="G33:H37"/>
    </sheetView>
  </sheetViews>
  <sheetFormatPr baseColWidth="10" defaultRowHeight="12.75" x14ac:dyDescent="0.2"/>
  <cols>
    <col min="1" max="1" width="18" bestFit="1" customWidth="1"/>
    <col min="8" max="8" width="17.28515625" bestFit="1" customWidth="1"/>
    <col min="9" max="9" width="15.28515625" bestFit="1" customWidth="1"/>
  </cols>
  <sheetData>
    <row r="5" spans="1:10" s="83" customFormat="1" ht="18" x14ac:dyDescent="0.25">
      <c r="A5" s="83" t="str">
        <f>Calendrier!A39</f>
        <v>Championnat 1ère manche</v>
      </c>
      <c r="B5" s="84"/>
      <c r="C5" s="84"/>
      <c r="D5" s="83" t="str">
        <f>Calendrier!F39</f>
        <v>Le Locle</v>
      </c>
      <c r="E5" s="84"/>
      <c r="F5" s="84"/>
      <c r="H5" s="83" t="s">
        <v>121</v>
      </c>
      <c r="I5" s="85">
        <f>Calendrier!B41</f>
        <v>42604</v>
      </c>
    </row>
    <row r="9" spans="1:10" ht="13.5" thickBot="1" x14ac:dyDescent="0.25">
      <c r="A9" s="82" t="s">
        <v>146</v>
      </c>
    </row>
    <row r="10" spans="1:10" ht="26.25" thickTop="1" x14ac:dyDescent="0.2">
      <c r="A10" s="86" t="s">
        <v>122</v>
      </c>
      <c r="B10" s="87" t="s">
        <v>132</v>
      </c>
      <c r="C10" s="87" t="s">
        <v>133</v>
      </c>
      <c r="D10" s="87" t="s">
        <v>91</v>
      </c>
      <c r="E10" s="87" t="s">
        <v>140</v>
      </c>
      <c r="F10" s="87" t="s">
        <v>144</v>
      </c>
      <c r="G10" s="108" t="s">
        <v>125</v>
      </c>
      <c r="H10" s="106" t="s">
        <v>151</v>
      </c>
      <c r="I10" s="105" t="s">
        <v>150</v>
      </c>
      <c r="J10" s="105" t="s">
        <v>149</v>
      </c>
    </row>
    <row r="11" spans="1:10" x14ac:dyDescent="0.2">
      <c r="A11" s="89"/>
      <c r="B11" s="32"/>
      <c r="C11" s="32"/>
      <c r="D11" s="32"/>
      <c r="E11" s="32"/>
      <c r="F11" s="32"/>
      <c r="G11" s="109"/>
      <c r="H11" s="107"/>
      <c r="I11" s="104"/>
      <c r="J11" s="94" t="str">
        <f t="shared" ref="J11:J42" si="0">IF(M11,(SUM(M11:AH11)-K11-L11)+(K11*0.0001)+(L11*0.00001),"")</f>
        <v/>
      </c>
    </row>
    <row r="12" spans="1:10" x14ac:dyDescent="0.2">
      <c r="A12" s="89"/>
      <c r="B12" s="32"/>
      <c r="C12" s="32"/>
      <c r="D12" s="32"/>
      <c r="E12" s="32"/>
      <c r="F12" s="32"/>
      <c r="G12" s="109"/>
      <c r="H12" s="107"/>
      <c r="I12" s="104"/>
      <c r="J12" s="94" t="str">
        <f t="shared" si="0"/>
        <v/>
      </c>
    </row>
    <row r="13" spans="1:10" x14ac:dyDescent="0.2">
      <c r="A13" s="89"/>
      <c r="B13" s="32"/>
      <c r="C13" s="32"/>
      <c r="D13" s="32"/>
      <c r="E13" s="32"/>
      <c r="F13" s="32"/>
      <c r="G13" s="109"/>
      <c r="H13" s="107"/>
      <c r="I13" s="104"/>
      <c r="J13" s="94" t="str">
        <f t="shared" si="0"/>
        <v/>
      </c>
    </row>
    <row r="14" spans="1:10" x14ac:dyDescent="0.2">
      <c r="A14" s="89"/>
      <c r="B14" s="32"/>
      <c r="C14" s="32"/>
      <c r="D14" s="32"/>
      <c r="E14" s="32"/>
      <c r="F14" s="32"/>
      <c r="G14" s="109"/>
      <c r="H14" s="107"/>
      <c r="I14" s="104"/>
      <c r="J14" s="94" t="str">
        <f t="shared" si="0"/>
        <v/>
      </c>
    </row>
    <row r="15" spans="1:10" x14ac:dyDescent="0.2">
      <c r="A15" s="89"/>
      <c r="B15" s="32"/>
      <c r="C15" s="32"/>
      <c r="D15" s="32"/>
      <c r="E15" s="32"/>
      <c r="F15" s="32"/>
      <c r="G15" s="109"/>
      <c r="H15" s="107"/>
      <c r="I15" s="104"/>
      <c r="J15" s="94" t="str">
        <f t="shared" si="0"/>
        <v/>
      </c>
    </row>
    <row r="16" spans="1:10" x14ac:dyDescent="0.2">
      <c r="A16" s="89"/>
      <c r="B16" s="32"/>
      <c r="C16" s="32"/>
      <c r="D16" s="32"/>
      <c r="E16" s="32"/>
      <c r="F16" s="32"/>
      <c r="G16" s="109"/>
      <c r="H16" s="107"/>
      <c r="I16" s="104"/>
      <c r="J16" s="94" t="str">
        <f t="shared" si="0"/>
        <v/>
      </c>
    </row>
    <row r="17" spans="1:10" x14ac:dyDescent="0.2">
      <c r="A17" s="89"/>
      <c r="B17" s="32"/>
      <c r="C17" s="32"/>
      <c r="D17" s="32"/>
      <c r="E17" s="32"/>
      <c r="F17" s="32"/>
      <c r="G17" s="109"/>
      <c r="H17" s="107"/>
      <c r="I17" s="104"/>
      <c r="J17" s="94" t="str">
        <f t="shared" si="0"/>
        <v/>
      </c>
    </row>
    <row r="18" spans="1:10" x14ac:dyDescent="0.2">
      <c r="A18" s="89"/>
      <c r="B18" s="32"/>
      <c r="C18" s="32"/>
      <c r="D18" s="32"/>
      <c r="E18" s="32"/>
      <c r="F18" s="32"/>
      <c r="G18" s="109"/>
      <c r="H18" s="107"/>
      <c r="I18" s="104"/>
      <c r="J18" s="94" t="str">
        <f t="shared" si="0"/>
        <v/>
      </c>
    </row>
    <row r="19" spans="1:10" x14ac:dyDescent="0.2">
      <c r="A19" s="89"/>
      <c r="B19" s="32"/>
      <c r="C19" s="32"/>
      <c r="D19" s="32"/>
      <c r="E19" s="32"/>
      <c r="F19" s="32"/>
      <c r="G19" s="109"/>
      <c r="H19" s="107"/>
      <c r="I19" s="104"/>
      <c r="J19" s="94" t="str">
        <f t="shared" si="0"/>
        <v/>
      </c>
    </row>
    <row r="20" spans="1:10" x14ac:dyDescent="0.2">
      <c r="A20" s="89"/>
      <c r="B20" s="32"/>
      <c r="C20" s="32"/>
      <c r="D20" s="32"/>
      <c r="E20" s="32"/>
      <c r="F20" s="32"/>
      <c r="G20" s="109"/>
      <c r="H20" s="107"/>
      <c r="I20" s="104"/>
      <c r="J20" s="94" t="str">
        <f t="shared" si="0"/>
        <v/>
      </c>
    </row>
    <row r="21" spans="1:10" x14ac:dyDescent="0.2">
      <c r="A21" s="89"/>
      <c r="B21" s="32" t="s">
        <v>152</v>
      </c>
      <c r="C21" s="32" t="s">
        <v>152</v>
      </c>
      <c r="D21" s="32" t="s">
        <v>152</v>
      </c>
      <c r="E21" s="32" t="s">
        <v>152</v>
      </c>
      <c r="F21" s="32"/>
      <c r="G21" s="109">
        <v>0</v>
      </c>
      <c r="H21" s="107">
        <v>0</v>
      </c>
      <c r="I21" s="104"/>
      <c r="J21" s="94" t="str">
        <f t="shared" si="0"/>
        <v/>
      </c>
    </row>
    <row r="22" spans="1:10" x14ac:dyDescent="0.2">
      <c r="A22" s="89"/>
      <c r="B22" s="32" t="s">
        <v>152</v>
      </c>
      <c r="C22" s="32" t="s">
        <v>152</v>
      </c>
      <c r="D22" s="32" t="s">
        <v>152</v>
      </c>
      <c r="E22" s="32" t="s">
        <v>152</v>
      </c>
      <c r="F22" s="32"/>
      <c r="G22" s="109">
        <v>0</v>
      </c>
      <c r="H22" s="107">
        <v>0</v>
      </c>
      <c r="I22" s="104"/>
      <c r="J22" s="94" t="str">
        <f t="shared" si="0"/>
        <v/>
      </c>
    </row>
    <row r="23" spans="1:10" x14ac:dyDescent="0.2">
      <c r="A23" s="89"/>
      <c r="B23" s="32" t="s">
        <v>152</v>
      </c>
      <c r="C23" s="32" t="s">
        <v>152</v>
      </c>
      <c r="D23" s="32" t="s">
        <v>152</v>
      </c>
      <c r="E23" s="32" t="s">
        <v>152</v>
      </c>
      <c r="F23" s="32"/>
      <c r="G23" s="109">
        <v>0</v>
      </c>
      <c r="H23" s="107">
        <v>0</v>
      </c>
      <c r="I23" s="104"/>
      <c r="J23" s="94" t="str">
        <f t="shared" si="0"/>
        <v/>
      </c>
    </row>
    <row r="24" spans="1:10" x14ac:dyDescent="0.2">
      <c r="A24" s="89"/>
      <c r="B24" s="32" t="s">
        <v>152</v>
      </c>
      <c r="C24" s="32" t="s">
        <v>152</v>
      </c>
      <c r="D24" s="32" t="s">
        <v>152</v>
      </c>
      <c r="E24" s="32" t="s">
        <v>152</v>
      </c>
      <c r="F24" s="32"/>
      <c r="G24" s="109">
        <v>0</v>
      </c>
      <c r="H24" s="107">
        <v>0</v>
      </c>
      <c r="I24" s="104"/>
      <c r="J24" s="94" t="str">
        <f t="shared" si="0"/>
        <v/>
      </c>
    </row>
    <row r="25" spans="1:10" x14ac:dyDescent="0.2">
      <c r="A25" s="89"/>
      <c r="B25" s="32" t="s">
        <v>152</v>
      </c>
      <c r="C25" s="32" t="s">
        <v>152</v>
      </c>
      <c r="D25" s="32" t="s">
        <v>152</v>
      </c>
      <c r="E25" s="32" t="s">
        <v>152</v>
      </c>
      <c r="F25" s="32"/>
      <c r="G25" s="109">
        <v>0</v>
      </c>
      <c r="H25" s="107">
        <v>0</v>
      </c>
      <c r="I25" s="104"/>
      <c r="J25" s="94" t="str">
        <f t="shared" si="0"/>
        <v/>
      </c>
    </row>
    <row r="26" spans="1:10" x14ac:dyDescent="0.2">
      <c r="A26" s="89"/>
      <c r="B26" s="32" t="s">
        <v>152</v>
      </c>
      <c r="C26" s="32" t="s">
        <v>152</v>
      </c>
      <c r="D26" s="32" t="s">
        <v>152</v>
      </c>
      <c r="E26" s="32" t="s">
        <v>152</v>
      </c>
      <c r="F26" s="32"/>
      <c r="G26" s="109">
        <v>0</v>
      </c>
      <c r="H26" s="107">
        <v>0</v>
      </c>
      <c r="I26" s="104"/>
      <c r="J26" s="94" t="str">
        <f t="shared" si="0"/>
        <v/>
      </c>
    </row>
    <row r="27" spans="1:10" x14ac:dyDescent="0.2">
      <c r="A27" s="89"/>
      <c r="B27" s="32" t="s">
        <v>152</v>
      </c>
      <c r="C27" s="32" t="s">
        <v>152</v>
      </c>
      <c r="D27" s="32" t="s">
        <v>152</v>
      </c>
      <c r="E27" s="32" t="s">
        <v>152</v>
      </c>
      <c r="F27" s="32"/>
      <c r="G27" s="109">
        <v>0</v>
      </c>
      <c r="H27" s="107">
        <v>0</v>
      </c>
      <c r="I27" s="104"/>
      <c r="J27" s="94" t="str">
        <f t="shared" si="0"/>
        <v/>
      </c>
    </row>
    <row r="28" spans="1:10" x14ac:dyDescent="0.2">
      <c r="A28" s="89"/>
      <c r="B28" s="32" t="s">
        <v>152</v>
      </c>
      <c r="C28" s="32" t="s">
        <v>152</v>
      </c>
      <c r="D28" s="32" t="s">
        <v>152</v>
      </c>
      <c r="E28" s="32" t="s">
        <v>152</v>
      </c>
      <c r="F28" s="32"/>
      <c r="G28" s="109">
        <v>0</v>
      </c>
      <c r="H28" s="107">
        <v>0</v>
      </c>
      <c r="I28" s="104"/>
      <c r="J28" s="94" t="str">
        <f t="shared" si="0"/>
        <v/>
      </c>
    </row>
    <row r="29" spans="1:10" x14ac:dyDescent="0.2">
      <c r="A29" s="89"/>
      <c r="B29" s="32" t="s">
        <v>152</v>
      </c>
      <c r="C29" s="32" t="s">
        <v>152</v>
      </c>
      <c r="D29" s="32" t="s">
        <v>152</v>
      </c>
      <c r="E29" s="32" t="s">
        <v>152</v>
      </c>
      <c r="F29" s="32"/>
      <c r="G29" s="109">
        <v>0</v>
      </c>
      <c r="H29" s="107">
        <v>0</v>
      </c>
      <c r="I29" s="104"/>
      <c r="J29" s="94" t="str">
        <f t="shared" si="0"/>
        <v/>
      </c>
    </row>
    <row r="30" spans="1:10" x14ac:dyDescent="0.2">
      <c r="A30" s="89"/>
      <c r="B30" s="32" t="s">
        <v>152</v>
      </c>
      <c r="C30" s="32" t="s">
        <v>152</v>
      </c>
      <c r="D30" s="32" t="s">
        <v>152</v>
      </c>
      <c r="E30" s="32" t="s">
        <v>152</v>
      </c>
      <c r="F30" s="32"/>
      <c r="G30" s="109">
        <v>0</v>
      </c>
      <c r="H30" s="107">
        <v>0</v>
      </c>
      <c r="I30" s="104"/>
      <c r="J30" s="94" t="str">
        <f t="shared" si="0"/>
        <v/>
      </c>
    </row>
    <row r="31" spans="1:10" x14ac:dyDescent="0.2">
      <c r="A31" s="89"/>
      <c r="B31" s="32" t="s">
        <v>152</v>
      </c>
      <c r="C31" s="32" t="s">
        <v>152</v>
      </c>
      <c r="D31" s="32" t="s">
        <v>152</v>
      </c>
      <c r="E31" s="32" t="s">
        <v>152</v>
      </c>
      <c r="F31" s="32"/>
      <c r="G31" s="109">
        <v>0</v>
      </c>
      <c r="H31" s="107">
        <v>0</v>
      </c>
      <c r="I31" s="104"/>
      <c r="J31" s="94" t="str">
        <f t="shared" si="0"/>
        <v/>
      </c>
    </row>
    <row r="32" spans="1:10" x14ac:dyDescent="0.2">
      <c r="A32" s="89"/>
      <c r="B32" s="32" t="s">
        <v>152</v>
      </c>
      <c r="C32" s="32" t="s">
        <v>152</v>
      </c>
      <c r="D32" s="32" t="s">
        <v>152</v>
      </c>
      <c r="E32" s="32" t="s">
        <v>152</v>
      </c>
      <c r="F32" s="32"/>
      <c r="G32" s="109">
        <v>0</v>
      </c>
      <c r="H32" s="107">
        <v>0</v>
      </c>
      <c r="I32" s="104"/>
      <c r="J32" s="94" t="str">
        <f t="shared" si="0"/>
        <v/>
      </c>
    </row>
    <row r="33" spans="1:10" x14ac:dyDescent="0.2">
      <c r="A33" s="89"/>
      <c r="B33" s="32" t="s">
        <v>152</v>
      </c>
      <c r="C33" s="32" t="s">
        <v>152</v>
      </c>
      <c r="D33" s="32" t="s">
        <v>152</v>
      </c>
      <c r="E33" s="32" t="s">
        <v>152</v>
      </c>
      <c r="F33" s="32"/>
      <c r="G33" s="109">
        <v>0</v>
      </c>
      <c r="H33" s="107">
        <v>0</v>
      </c>
      <c r="I33" s="104"/>
      <c r="J33" s="94" t="str">
        <f t="shared" si="0"/>
        <v/>
      </c>
    </row>
    <row r="34" spans="1:10" x14ac:dyDescent="0.2">
      <c r="A34" s="89"/>
      <c r="B34" s="32" t="s">
        <v>152</v>
      </c>
      <c r="C34" s="32" t="s">
        <v>152</v>
      </c>
      <c r="D34" s="32" t="s">
        <v>152</v>
      </c>
      <c r="E34" s="32" t="s">
        <v>152</v>
      </c>
      <c r="F34" s="32"/>
      <c r="G34" s="109">
        <v>0</v>
      </c>
      <c r="H34" s="107">
        <v>0</v>
      </c>
      <c r="I34" s="104"/>
      <c r="J34" s="94" t="str">
        <f t="shared" si="0"/>
        <v/>
      </c>
    </row>
    <row r="35" spans="1:10" x14ac:dyDescent="0.2">
      <c r="A35" s="89"/>
      <c r="B35" s="32" t="s">
        <v>152</v>
      </c>
      <c r="C35" s="32" t="s">
        <v>152</v>
      </c>
      <c r="D35" s="32" t="s">
        <v>152</v>
      </c>
      <c r="E35" s="32" t="s">
        <v>152</v>
      </c>
      <c r="F35" s="32"/>
      <c r="G35" s="109">
        <v>0</v>
      </c>
      <c r="H35" s="107">
        <v>0</v>
      </c>
      <c r="I35" s="104"/>
      <c r="J35" s="94" t="str">
        <f t="shared" si="0"/>
        <v/>
      </c>
    </row>
    <row r="36" spans="1:10" x14ac:dyDescent="0.2">
      <c r="A36" s="89"/>
      <c r="B36" s="32" t="s">
        <v>152</v>
      </c>
      <c r="C36" s="32" t="s">
        <v>152</v>
      </c>
      <c r="D36" s="32" t="s">
        <v>152</v>
      </c>
      <c r="E36" s="32" t="s">
        <v>152</v>
      </c>
      <c r="F36" s="32"/>
      <c r="G36" s="109">
        <v>0</v>
      </c>
      <c r="H36" s="107">
        <v>0</v>
      </c>
      <c r="I36" s="104"/>
      <c r="J36" s="94" t="str">
        <f t="shared" si="0"/>
        <v/>
      </c>
    </row>
    <row r="37" spans="1:10" x14ac:dyDescent="0.2">
      <c r="A37" s="89"/>
      <c r="B37" s="32" t="s">
        <v>152</v>
      </c>
      <c r="C37" s="32" t="s">
        <v>152</v>
      </c>
      <c r="D37" s="32" t="s">
        <v>152</v>
      </c>
      <c r="E37" s="32" t="s">
        <v>152</v>
      </c>
      <c r="F37" s="32"/>
      <c r="G37" s="109">
        <v>0</v>
      </c>
      <c r="H37" s="107">
        <v>0</v>
      </c>
      <c r="I37" s="104"/>
      <c r="J37" s="94" t="str">
        <f t="shared" si="0"/>
        <v/>
      </c>
    </row>
    <row r="38" spans="1:10" x14ac:dyDescent="0.2">
      <c r="A38" s="89"/>
      <c r="B38" s="32" t="s">
        <v>152</v>
      </c>
      <c r="C38" s="32" t="s">
        <v>152</v>
      </c>
      <c r="D38" s="32" t="s">
        <v>152</v>
      </c>
      <c r="E38" s="32" t="s">
        <v>152</v>
      </c>
      <c r="F38" s="32"/>
      <c r="G38" s="109">
        <v>0</v>
      </c>
      <c r="H38" s="107">
        <v>0</v>
      </c>
      <c r="I38" s="104"/>
      <c r="J38" s="94" t="str">
        <f t="shared" si="0"/>
        <v/>
      </c>
    </row>
    <row r="39" spans="1:10" x14ac:dyDescent="0.2">
      <c r="A39" s="89"/>
      <c r="B39" s="32" t="s">
        <v>152</v>
      </c>
      <c r="C39" s="32" t="s">
        <v>152</v>
      </c>
      <c r="D39" s="32" t="s">
        <v>152</v>
      </c>
      <c r="E39" s="32" t="s">
        <v>152</v>
      </c>
      <c r="F39" s="32"/>
      <c r="G39" s="109">
        <v>0</v>
      </c>
      <c r="H39" s="107">
        <v>0</v>
      </c>
      <c r="I39" s="104"/>
      <c r="J39" s="94" t="str">
        <f t="shared" si="0"/>
        <v/>
      </c>
    </row>
    <row r="40" spans="1:10" x14ac:dyDescent="0.2">
      <c r="A40" s="89"/>
      <c r="B40" s="32" t="s">
        <v>152</v>
      </c>
      <c r="C40" s="32" t="s">
        <v>152</v>
      </c>
      <c r="D40" s="32" t="s">
        <v>152</v>
      </c>
      <c r="E40" s="32" t="s">
        <v>152</v>
      </c>
      <c r="F40" s="32"/>
      <c r="G40" s="109">
        <v>0</v>
      </c>
      <c r="H40" s="107">
        <v>0</v>
      </c>
      <c r="I40" s="104"/>
      <c r="J40" s="94" t="str">
        <f t="shared" si="0"/>
        <v/>
      </c>
    </row>
    <row r="41" spans="1:10" x14ac:dyDescent="0.2">
      <c r="A41" s="89"/>
      <c r="B41" s="32" t="s">
        <v>152</v>
      </c>
      <c r="C41" s="32" t="s">
        <v>152</v>
      </c>
      <c r="D41" s="32" t="s">
        <v>152</v>
      </c>
      <c r="E41" s="32" t="s">
        <v>152</v>
      </c>
      <c r="F41" s="32"/>
      <c r="G41" s="109">
        <v>0</v>
      </c>
      <c r="H41" s="107">
        <v>0</v>
      </c>
      <c r="I41" s="104"/>
      <c r="J41" s="94" t="str">
        <f t="shared" si="0"/>
        <v/>
      </c>
    </row>
    <row r="42" spans="1:10" x14ac:dyDescent="0.2">
      <c r="A42" s="89"/>
      <c r="B42" s="32" t="s">
        <v>152</v>
      </c>
      <c r="C42" s="32" t="s">
        <v>152</v>
      </c>
      <c r="D42" s="32" t="s">
        <v>152</v>
      </c>
      <c r="E42" s="32" t="s">
        <v>152</v>
      </c>
      <c r="F42" s="32"/>
      <c r="G42" s="109">
        <v>0</v>
      </c>
      <c r="H42" s="107">
        <v>0</v>
      </c>
      <c r="I42" s="104"/>
      <c r="J42" s="94" t="str">
        <f t="shared" si="0"/>
        <v/>
      </c>
    </row>
    <row r="43" spans="1:10" x14ac:dyDescent="0.2">
      <c r="A43" s="89"/>
      <c r="B43" s="32" t="s">
        <v>152</v>
      </c>
      <c r="C43" s="32" t="s">
        <v>152</v>
      </c>
      <c r="D43" s="32" t="s">
        <v>152</v>
      </c>
      <c r="E43" s="32" t="s">
        <v>152</v>
      </c>
      <c r="F43" s="32"/>
      <c r="G43" s="109">
        <v>0</v>
      </c>
      <c r="H43" s="107">
        <v>0</v>
      </c>
      <c r="I43" s="104"/>
      <c r="J43" s="94" t="str">
        <f t="shared" ref="J43:J64" si="1">IF(M43,(SUM(M43:AH43)-K43-L43)+(K43*0.0001)+(L43*0.00001),"")</f>
        <v/>
      </c>
    </row>
    <row r="44" spans="1:10" x14ac:dyDescent="0.2">
      <c r="A44" s="89"/>
      <c r="B44" s="32" t="s">
        <v>152</v>
      </c>
      <c r="C44" s="32" t="s">
        <v>152</v>
      </c>
      <c r="D44" s="32" t="s">
        <v>152</v>
      </c>
      <c r="E44" s="32" t="s">
        <v>152</v>
      </c>
      <c r="F44" s="32"/>
      <c r="G44" s="109">
        <v>0</v>
      </c>
      <c r="H44" s="107">
        <v>0</v>
      </c>
      <c r="I44" s="104"/>
      <c r="J44" s="94" t="str">
        <f t="shared" si="1"/>
        <v/>
      </c>
    </row>
    <row r="45" spans="1:10" x14ac:dyDescent="0.2">
      <c r="A45" s="89"/>
      <c r="B45" s="32" t="s">
        <v>152</v>
      </c>
      <c r="C45" s="32" t="s">
        <v>152</v>
      </c>
      <c r="D45" s="32" t="s">
        <v>152</v>
      </c>
      <c r="E45" s="32" t="s">
        <v>152</v>
      </c>
      <c r="F45" s="32"/>
      <c r="G45" s="109">
        <v>0</v>
      </c>
      <c r="H45" s="107">
        <v>0</v>
      </c>
      <c r="I45" s="104"/>
      <c r="J45" s="94" t="str">
        <f t="shared" si="1"/>
        <v/>
      </c>
    </row>
    <row r="46" spans="1:10" x14ac:dyDescent="0.2">
      <c r="A46" s="89"/>
      <c r="B46" s="32" t="s">
        <v>152</v>
      </c>
      <c r="C46" s="32" t="s">
        <v>152</v>
      </c>
      <c r="D46" s="32" t="s">
        <v>152</v>
      </c>
      <c r="E46" s="32" t="s">
        <v>152</v>
      </c>
      <c r="F46" s="32"/>
      <c r="G46" s="109">
        <v>0</v>
      </c>
      <c r="H46" s="107">
        <v>0</v>
      </c>
      <c r="I46" s="104"/>
      <c r="J46" s="94" t="str">
        <f t="shared" si="1"/>
        <v/>
      </c>
    </row>
    <row r="47" spans="1:10" x14ac:dyDescent="0.2">
      <c r="A47" s="89"/>
      <c r="B47" s="32" t="s">
        <v>152</v>
      </c>
      <c r="C47" s="32" t="s">
        <v>152</v>
      </c>
      <c r="D47" s="32" t="s">
        <v>152</v>
      </c>
      <c r="E47" s="32" t="s">
        <v>152</v>
      </c>
      <c r="F47" s="32"/>
      <c r="G47" s="109">
        <v>0</v>
      </c>
      <c r="H47" s="107">
        <v>0</v>
      </c>
      <c r="I47" s="104"/>
      <c r="J47" s="94" t="str">
        <f t="shared" si="1"/>
        <v/>
      </c>
    </row>
    <row r="48" spans="1:10" x14ac:dyDescent="0.2">
      <c r="A48" s="89"/>
      <c r="B48" s="32" t="s">
        <v>152</v>
      </c>
      <c r="C48" s="32" t="s">
        <v>152</v>
      </c>
      <c r="D48" s="32" t="s">
        <v>152</v>
      </c>
      <c r="E48" s="32" t="s">
        <v>152</v>
      </c>
      <c r="F48" s="32"/>
      <c r="G48" s="109">
        <v>0</v>
      </c>
      <c r="H48" s="107">
        <v>0</v>
      </c>
      <c r="I48" s="104"/>
      <c r="J48" s="94" t="str">
        <f t="shared" si="1"/>
        <v/>
      </c>
    </row>
    <row r="49" spans="1:10" x14ac:dyDescent="0.2">
      <c r="A49" s="89"/>
      <c r="B49" s="32" t="s">
        <v>152</v>
      </c>
      <c r="C49" s="32" t="s">
        <v>152</v>
      </c>
      <c r="D49" s="32" t="s">
        <v>152</v>
      </c>
      <c r="E49" s="32" t="s">
        <v>152</v>
      </c>
      <c r="F49" s="32"/>
      <c r="G49" s="109">
        <v>0</v>
      </c>
      <c r="H49" s="107">
        <v>0</v>
      </c>
      <c r="I49" s="104"/>
      <c r="J49" s="94" t="str">
        <f t="shared" si="1"/>
        <v/>
      </c>
    </row>
    <row r="50" spans="1:10" x14ac:dyDescent="0.2">
      <c r="A50" s="89"/>
      <c r="B50" s="32" t="s">
        <v>152</v>
      </c>
      <c r="C50" s="32" t="s">
        <v>152</v>
      </c>
      <c r="D50" s="32" t="s">
        <v>152</v>
      </c>
      <c r="E50" s="32" t="s">
        <v>152</v>
      </c>
      <c r="F50" s="32"/>
      <c r="G50" s="109">
        <v>0</v>
      </c>
      <c r="H50" s="107">
        <v>0</v>
      </c>
      <c r="I50" s="104"/>
      <c r="J50" s="94" t="str">
        <f t="shared" si="1"/>
        <v/>
      </c>
    </row>
    <row r="51" spans="1:10" x14ac:dyDescent="0.2">
      <c r="A51" s="89"/>
      <c r="B51" s="32" t="s">
        <v>152</v>
      </c>
      <c r="C51" s="32" t="s">
        <v>152</v>
      </c>
      <c r="D51" s="32" t="s">
        <v>152</v>
      </c>
      <c r="E51" s="32" t="s">
        <v>152</v>
      </c>
      <c r="F51" s="32"/>
      <c r="G51" s="109">
        <v>0</v>
      </c>
      <c r="H51" s="107">
        <v>0</v>
      </c>
      <c r="I51" s="104"/>
      <c r="J51" s="94" t="str">
        <f t="shared" si="1"/>
        <v/>
      </c>
    </row>
    <row r="52" spans="1:10" x14ac:dyDescent="0.2">
      <c r="A52" s="89"/>
      <c r="B52" s="32" t="s">
        <v>152</v>
      </c>
      <c r="C52" s="32" t="s">
        <v>152</v>
      </c>
      <c r="D52" s="32" t="s">
        <v>152</v>
      </c>
      <c r="E52" s="32" t="s">
        <v>152</v>
      </c>
      <c r="F52" s="32"/>
      <c r="G52" s="109">
        <v>0</v>
      </c>
      <c r="H52" s="107">
        <v>0</v>
      </c>
      <c r="I52" s="104"/>
      <c r="J52" s="94" t="str">
        <f t="shared" si="1"/>
        <v/>
      </c>
    </row>
    <row r="53" spans="1:10" x14ac:dyDescent="0.2">
      <c r="A53" s="89"/>
      <c r="B53" s="32" t="s">
        <v>152</v>
      </c>
      <c r="C53" s="32" t="s">
        <v>152</v>
      </c>
      <c r="D53" s="32" t="s">
        <v>152</v>
      </c>
      <c r="E53" s="32" t="s">
        <v>152</v>
      </c>
      <c r="F53" s="32"/>
      <c r="G53" s="109">
        <v>0</v>
      </c>
      <c r="H53" s="107">
        <v>0</v>
      </c>
      <c r="I53" s="104"/>
      <c r="J53" s="94" t="str">
        <f t="shared" si="1"/>
        <v/>
      </c>
    </row>
    <row r="54" spans="1:10" x14ac:dyDescent="0.2">
      <c r="A54" s="89"/>
      <c r="B54" s="32" t="s">
        <v>152</v>
      </c>
      <c r="C54" s="32" t="s">
        <v>152</v>
      </c>
      <c r="D54" s="32" t="s">
        <v>152</v>
      </c>
      <c r="E54" s="32" t="s">
        <v>152</v>
      </c>
      <c r="F54" s="32"/>
      <c r="G54" s="109">
        <v>0</v>
      </c>
      <c r="H54" s="107">
        <v>0</v>
      </c>
      <c r="I54" s="104"/>
      <c r="J54" s="94" t="str">
        <f t="shared" si="1"/>
        <v/>
      </c>
    </row>
    <row r="55" spans="1:10" x14ac:dyDescent="0.2">
      <c r="A55" s="89"/>
      <c r="B55" s="32" t="s">
        <v>152</v>
      </c>
      <c r="C55" s="32" t="s">
        <v>152</v>
      </c>
      <c r="D55" s="32" t="s">
        <v>152</v>
      </c>
      <c r="E55" s="32" t="s">
        <v>152</v>
      </c>
      <c r="F55" s="32"/>
      <c r="G55" s="109">
        <v>0</v>
      </c>
      <c r="H55" s="107">
        <v>0</v>
      </c>
      <c r="I55" s="104"/>
      <c r="J55" s="94" t="str">
        <f t="shared" si="1"/>
        <v/>
      </c>
    </row>
    <row r="56" spans="1:10" x14ac:dyDescent="0.2">
      <c r="A56" s="89"/>
      <c r="B56" s="32" t="s">
        <v>152</v>
      </c>
      <c r="C56" s="32" t="s">
        <v>152</v>
      </c>
      <c r="D56" s="32" t="s">
        <v>152</v>
      </c>
      <c r="E56" s="32" t="s">
        <v>152</v>
      </c>
      <c r="F56" s="32"/>
      <c r="G56" s="109">
        <v>0</v>
      </c>
      <c r="H56" s="107">
        <v>0</v>
      </c>
      <c r="I56" s="104"/>
      <c r="J56" s="94" t="str">
        <f t="shared" si="1"/>
        <v/>
      </c>
    </row>
    <row r="57" spans="1:10" x14ac:dyDescent="0.2">
      <c r="A57" s="89"/>
      <c r="B57" s="32" t="s">
        <v>152</v>
      </c>
      <c r="C57" s="32" t="s">
        <v>152</v>
      </c>
      <c r="D57" s="32" t="s">
        <v>152</v>
      </c>
      <c r="E57" s="32" t="s">
        <v>152</v>
      </c>
      <c r="F57" s="32"/>
      <c r="G57" s="109">
        <v>0</v>
      </c>
      <c r="H57" s="107">
        <v>0</v>
      </c>
      <c r="I57" s="104"/>
      <c r="J57" s="94" t="str">
        <f t="shared" si="1"/>
        <v/>
      </c>
    </row>
    <row r="58" spans="1:10" x14ac:dyDescent="0.2">
      <c r="A58" s="89"/>
      <c r="B58" s="32" t="s">
        <v>152</v>
      </c>
      <c r="C58" s="32" t="s">
        <v>152</v>
      </c>
      <c r="D58" s="32" t="s">
        <v>152</v>
      </c>
      <c r="E58" s="32" t="s">
        <v>152</v>
      </c>
      <c r="F58" s="32"/>
      <c r="G58" s="109">
        <v>0</v>
      </c>
      <c r="H58" s="107">
        <v>0</v>
      </c>
      <c r="I58" s="104"/>
      <c r="J58" s="94" t="str">
        <f t="shared" si="1"/>
        <v/>
      </c>
    </row>
    <row r="59" spans="1:10" x14ac:dyDescent="0.2">
      <c r="A59" s="89"/>
      <c r="B59" s="32" t="s">
        <v>152</v>
      </c>
      <c r="C59" s="32" t="s">
        <v>152</v>
      </c>
      <c r="D59" s="32" t="s">
        <v>152</v>
      </c>
      <c r="E59" s="32" t="s">
        <v>152</v>
      </c>
      <c r="F59" s="32"/>
      <c r="G59" s="109">
        <v>0</v>
      </c>
      <c r="H59" s="107">
        <v>0</v>
      </c>
      <c r="I59" s="104"/>
      <c r="J59" s="94" t="str">
        <f t="shared" si="1"/>
        <v/>
      </c>
    </row>
    <row r="60" spans="1:10" x14ac:dyDescent="0.2">
      <c r="A60" s="89"/>
      <c r="B60" s="32" t="s">
        <v>152</v>
      </c>
      <c r="C60" s="32" t="s">
        <v>152</v>
      </c>
      <c r="D60" s="32" t="s">
        <v>152</v>
      </c>
      <c r="E60" s="32" t="s">
        <v>152</v>
      </c>
      <c r="F60" s="32"/>
      <c r="G60" s="109">
        <v>0</v>
      </c>
      <c r="H60" s="107">
        <v>0</v>
      </c>
      <c r="I60" s="104"/>
      <c r="J60" s="94" t="str">
        <f t="shared" si="1"/>
        <v/>
      </c>
    </row>
    <row r="61" spans="1:10" x14ac:dyDescent="0.2">
      <c r="A61" s="89"/>
      <c r="B61" s="32" t="s">
        <v>152</v>
      </c>
      <c r="C61" s="32" t="s">
        <v>152</v>
      </c>
      <c r="D61" s="32" t="s">
        <v>152</v>
      </c>
      <c r="E61" s="32" t="s">
        <v>152</v>
      </c>
      <c r="F61" s="32"/>
      <c r="G61" s="109">
        <v>0</v>
      </c>
      <c r="H61" s="107">
        <v>0</v>
      </c>
      <c r="I61" s="104"/>
      <c r="J61" s="94" t="str">
        <f t="shared" si="1"/>
        <v/>
      </c>
    </row>
    <row r="62" spans="1:10" x14ac:dyDescent="0.2">
      <c r="A62" s="89"/>
      <c r="B62" s="32" t="s">
        <v>152</v>
      </c>
      <c r="C62" s="32" t="s">
        <v>152</v>
      </c>
      <c r="D62" s="32" t="s">
        <v>152</v>
      </c>
      <c r="E62" s="32" t="s">
        <v>152</v>
      </c>
      <c r="F62" s="32"/>
      <c r="G62" s="109">
        <v>0</v>
      </c>
      <c r="H62" s="107">
        <v>0</v>
      </c>
      <c r="I62" s="104"/>
      <c r="J62" s="94" t="str">
        <f t="shared" si="1"/>
        <v/>
      </c>
    </row>
    <row r="63" spans="1:10" x14ac:dyDescent="0.2">
      <c r="A63" s="89"/>
      <c r="B63" s="32" t="s">
        <v>152</v>
      </c>
      <c r="C63" s="32" t="s">
        <v>152</v>
      </c>
      <c r="D63" s="32" t="s">
        <v>152</v>
      </c>
      <c r="E63" s="32" t="s">
        <v>152</v>
      </c>
      <c r="F63" s="32"/>
      <c r="G63" s="109">
        <v>0</v>
      </c>
      <c r="H63" s="107">
        <v>0</v>
      </c>
      <c r="I63" s="104"/>
      <c r="J63" s="94" t="str">
        <f t="shared" si="1"/>
        <v/>
      </c>
    </row>
    <row r="64" spans="1:10" x14ac:dyDescent="0.2">
      <c r="A64" s="89"/>
      <c r="B64" s="32" t="s">
        <v>152</v>
      </c>
      <c r="C64" s="32" t="s">
        <v>152</v>
      </c>
      <c r="D64" s="32" t="s">
        <v>152</v>
      </c>
      <c r="E64" s="32" t="s">
        <v>152</v>
      </c>
      <c r="F64" s="32"/>
      <c r="G64" s="109">
        <v>0</v>
      </c>
      <c r="H64" s="107">
        <v>0</v>
      </c>
      <c r="I64" s="104"/>
      <c r="J64" s="94" t="str">
        <f t="shared" si="1"/>
        <v/>
      </c>
    </row>
    <row r="99" spans="1:10" ht="13.5" thickBot="1" x14ac:dyDescent="0.25">
      <c r="A99" s="82" t="s">
        <v>147</v>
      </c>
      <c r="B99">
        <v>1</v>
      </c>
    </row>
    <row r="100" spans="1:10" ht="26.25" thickTop="1" x14ac:dyDescent="0.2">
      <c r="A100" s="86" t="s">
        <v>122</v>
      </c>
      <c r="B100" s="87" t="s">
        <v>132</v>
      </c>
      <c r="C100" s="87" t="s">
        <v>133</v>
      </c>
      <c r="D100" s="87" t="s">
        <v>91</v>
      </c>
      <c r="E100" s="87" t="s">
        <v>140</v>
      </c>
      <c r="F100" s="87" t="s">
        <v>144</v>
      </c>
      <c r="G100" s="108" t="s">
        <v>125</v>
      </c>
      <c r="H100" s="106" t="s">
        <v>151</v>
      </c>
      <c r="I100" s="105" t="s">
        <v>150</v>
      </c>
      <c r="J100" s="105" t="s">
        <v>149</v>
      </c>
    </row>
    <row r="101" spans="1:10" x14ac:dyDescent="0.2">
      <c r="A101" s="89" t="s">
        <v>127</v>
      </c>
      <c r="B101" s="32" t="s">
        <v>35</v>
      </c>
      <c r="C101" s="32">
        <v>1</v>
      </c>
      <c r="D101" s="32" t="s">
        <v>97</v>
      </c>
      <c r="E101" s="32" t="s">
        <v>4</v>
      </c>
      <c r="F101" s="32"/>
      <c r="G101" s="109">
        <v>86</v>
      </c>
      <c r="H101" s="107">
        <v>0</v>
      </c>
      <c r="I101" s="104"/>
      <c r="J101" s="94" t="str">
        <f t="shared" ref="J101:J132" si="2">IF(M101,(SUM(M101:AH101)-K101-L101)+(K101*0.0001)+(L101*0.00001),"")</f>
        <v/>
      </c>
    </row>
    <row r="102" spans="1:10" x14ac:dyDescent="0.2">
      <c r="A102" s="89" t="s">
        <v>139</v>
      </c>
      <c r="B102" s="32" t="s">
        <v>35</v>
      </c>
      <c r="C102" s="32">
        <v>1</v>
      </c>
      <c r="D102" s="32" t="s">
        <v>94</v>
      </c>
      <c r="E102" s="32" t="s">
        <v>95</v>
      </c>
      <c r="F102" s="32"/>
      <c r="G102" s="109">
        <v>85</v>
      </c>
      <c r="H102" s="107">
        <v>0</v>
      </c>
      <c r="I102" s="104"/>
      <c r="J102" s="94" t="str">
        <f t="shared" si="2"/>
        <v/>
      </c>
    </row>
    <row r="103" spans="1:10" x14ac:dyDescent="0.2">
      <c r="A103" s="89" t="s">
        <v>141</v>
      </c>
      <c r="B103" s="32" t="s">
        <v>35</v>
      </c>
      <c r="C103" s="32">
        <v>1</v>
      </c>
      <c r="D103" s="32" t="s">
        <v>2</v>
      </c>
      <c r="E103" s="32" t="s">
        <v>16</v>
      </c>
      <c r="F103" s="32"/>
      <c r="G103" s="109">
        <v>63</v>
      </c>
      <c r="H103" s="107">
        <v>63.0002</v>
      </c>
      <c r="I103" s="104">
        <v>63</v>
      </c>
      <c r="J103" s="94" t="str">
        <f t="shared" si="2"/>
        <v/>
      </c>
    </row>
    <row r="104" spans="1:10" x14ac:dyDescent="0.2">
      <c r="A104" s="89" t="s">
        <v>129</v>
      </c>
      <c r="B104" s="32" t="s">
        <v>37</v>
      </c>
      <c r="C104" s="32">
        <v>2</v>
      </c>
      <c r="D104" s="32" t="s">
        <v>54</v>
      </c>
      <c r="E104" s="32" t="s">
        <v>44</v>
      </c>
      <c r="F104" s="32"/>
      <c r="G104" s="109">
        <v>51</v>
      </c>
      <c r="H104" s="107">
        <v>51.000110000000006</v>
      </c>
      <c r="I104" s="104">
        <v>51</v>
      </c>
      <c r="J104" s="94" t="str">
        <f t="shared" si="2"/>
        <v/>
      </c>
    </row>
    <row r="105" spans="1:10" x14ac:dyDescent="0.2">
      <c r="A105" s="89" t="s">
        <v>130</v>
      </c>
      <c r="B105" s="32" t="s">
        <v>38</v>
      </c>
      <c r="C105" s="32">
        <v>3</v>
      </c>
      <c r="D105" s="32" t="s">
        <v>43</v>
      </c>
      <c r="E105" s="32" t="s">
        <v>44</v>
      </c>
      <c r="F105" s="32"/>
      <c r="G105" s="109">
        <v>90</v>
      </c>
      <c r="H105" s="107">
        <v>0</v>
      </c>
      <c r="I105" s="104"/>
      <c r="J105" s="94" t="str">
        <f t="shared" si="2"/>
        <v/>
      </c>
    </row>
    <row r="106" spans="1:10" x14ac:dyDescent="0.2">
      <c r="A106" s="89" t="s">
        <v>126</v>
      </c>
      <c r="B106" s="32" t="s">
        <v>38</v>
      </c>
      <c r="C106" s="32">
        <v>3</v>
      </c>
      <c r="D106" s="32" t="s">
        <v>45</v>
      </c>
      <c r="E106" s="32" t="s">
        <v>46</v>
      </c>
      <c r="F106" s="32"/>
      <c r="G106" s="109">
        <v>89</v>
      </c>
      <c r="H106" s="107">
        <v>0</v>
      </c>
      <c r="I106" s="104"/>
      <c r="J106" s="94" t="str">
        <f t="shared" si="2"/>
        <v/>
      </c>
    </row>
    <row r="107" spans="1:10" x14ac:dyDescent="0.2">
      <c r="A107" s="89" t="s">
        <v>131</v>
      </c>
      <c r="B107" s="32" t="s">
        <v>63</v>
      </c>
      <c r="C107" s="32">
        <v>4</v>
      </c>
      <c r="D107" s="32" t="s">
        <v>2</v>
      </c>
      <c r="E107" s="32" t="s">
        <v>3</v>
      </c>
      <c r="F107" s="32"/>
      <c r="G107" s="109">
        <v>85</v>
      </c>
      <c r="H107" s="107">
        <v>0</v>
      </c>
      <c r="I107" s="104"/>
      <c r="J107" s="94" t="str">
        <f t="shared" si="2"/>
        <v/>
      </c>
    </row>
    <row r="108" spans="1:10" x14ac:dyDescent="0.2">
      <c r="A108" s="89" t="s">
        <v>128</v>
      </c>
      <c r="B108" s="32" t="s">
        <v>63</v>
      </c>
      <c r="C108" s="32">
        <v>4</v>
      </c>
      <c r="D108" s="32" t="s">
        <v>34</v>
      </c>
      <c r="E108" s="32" t="s">
        <v>22</v>
      </c>
      <c r="F108" s="32"/>
      <c r="G108" s="109">
        <v>47</v>
      </c>
      <c r="H108" s="107">
        <v>47.000100000000003</v>
      </c>
      <c r="I108" s="104">
        <v>47</v>
      </c>
      <c r="J108" s="94" t="str">
        <f t="shared" si="2"/>
        <v/>
      </c>
    </row>
    <row r="109" spans="1:10" x14ac:dyDescent="0.2">
      <c r="A109" s="89"/>
      <c r="B109" s="32" t="s">
        <v>152</v>
      </c>
      <c r="C109" s="32" t="s">
        <v>152</v>
      </c>
      <c r="D109" s="32" t="s">
        <v>152</v>
      </c>
      <c r="E109" s="32" t="s">
        <v>152</v>
      </c>
      <c r="F109" s="32"/>
      <c r="G109" s="109">
        <v>0</v>
      </c>
      <c r="H109" s="107">
        <v>0</v>
      </c>
      <c r="I109" s="104"/>
      <c r="J109" s="94" t="str">
        <f t="shared" si="2"/>
        <v/>
      </c>
    </row>
    <row r="110" spans="1:10" x14ac:dyDescent="0.2">
      <c r="A110" s="89"/>
      <c r="B110" s="32" t="s">
        <v>152</v>
      </c>
      <c r="C110" s="32" t="s">
        <v>152</v>
      </c>
      <c r="D110" s="32" t="s">
        <v>152</v>
      </c>
      <c r="E110" s="32" t="s">
        <v>152</v>
      </c>
      <c r="F110" s="32"/>
      <c r="G110" s="109">
        <v>0</v>
      </c>
      <c r="H110" s="107">
        <v>0</v>
      </c>
      <c r="I110" s="104"/>
      <c r="J110" s="94" t="str">
        <f t="shared" si="2"/>
        <v/>
      </c>
    </row>
    <row r="111" spans="1:10" x14ac:dyDescent="0.2">
      <c r="A111" s="89"/>
      <c r="B111" s="32" t="s">
        <v>152</v>
      </c>
      <c r="C111" s="32" t="s">
        <v>152</v>
      </c>
      <c r="D111" s="32" t="s">
        <v>152</v>
      </c>
      <c r="E111" s="32" t="s">
        <v>152</v>
      </c>
      <c r="F111" s="32"/>
      <c r="G111" s="109">
        <v>0</v>
      </c>
      <c r="H111" s="107">
        <v>0</v>
      </c>
      <c r="I111" s="104"/>
      <c r="J111" s="94" t="str">
        <f t="shared" si="2"/>
        <v/>
      </c>
    </row>
    <row r="112" spans="1:10" x14ac:dyDescent="0.2">
      <c r="A112" s="89"/>
      <c r="B112" s="32" t="s">
        <v>152</v>
      </c>
      <c r="C112" s="32" t="s">
        <v>152</v>
      </c>
      <c r="D112" s="32" t="s">
        <v>152</v>
      </c>
      <c r="E112" s="32" t="s">
        <v>152</v>
      </c>
      <c r="F112" s="32"/>
      <c r="G112" s="109">
        <v>0</v>
      </c>
      <c r="H112" s="107">
        <v>0</v>
      </c>
      <c r="I112" s="104"/>
      <c r="J112" s="94" t="str">
        <f t="shared" si="2"/>
        <v/>
      </c>
    </row>
    <row r="113" spans="1:10" x14ac:dyDescent="0.2">
      <c r="A113" s="89"/>
      <c r="B113" s="32" t="s">
        <v>152</v>
      </c>
      <c r="C113" s="32" t="s">
        <v>152</v>
      </c>
      <c r="D113" s="32" t="s">
        <v>152</v>
      </c>
      <c r="E113" s="32" t="s">
        <v>152</v>
      </c>
      <c r="F113" s="32"/>
      <c r="G113" s="109">
        <v>0</v>
      </c>
      <c r="H113" s="107">
        <v>0</v>
      </c>
      <c r="I113" s="104"/>
      <c r="J113" s="94" t="str">
        <f t="shared" si="2"/>
        <v/>
      </c>
    </row>
    <row r="114" spans="1:10" x14ac:dyDescent="0.2">
      <c r="A114" s="89"/>
      <c r="B114" s="32" t="s">
        <v>152</v>
      </c>
      <c r="C114" s="32" t="s">
        <v>152</v>
      </c>
      <c r="D114" s="32" t="s">
        <v>152</v>
      </c>
      <c r="E114" s="32" t="s">
        <v>152</v>
      </c>
      <c r="F114" s="32"/>
      <c r="G114" s="109">
        <v>0</v>
      </c>
      <c r="H114" s="107">
        <v>0</v>
      </c>
      <c r="I114" s="104"/>
      <c r="J114" s="94" t="str">
        <f t="shared" si="2"/>
        <v/>
      </c>
    </row>
    <row r="115" spans="1:10" x14ac:dyDescent="0.2">
      <c r="A115" s="89"/>
      <c r="B115" s="32" t="s">
        <v>152</v>
      </c>
      <c r="C115" s="32" t="s">
        <v>152</v>
      </c>
      <c r="D115" s="32" t="s">
        <v>152</v>
      </c>
      <c r="E115" s="32" t="s">
        <v>152</v>
      </c>
      <c r="F115" s="32"/>
      <c r="G115" s="109">
        <v>0</v>
      </c>
      <c r="H115" s="107">
        <v>0</v>
      </c>
      <c r="I115" s="104"/>
      <c r="J115" s="94" t="str">
        <f t="shared" si="2"/>
        <v/>
      </c>
    </row>
    <row r="116" spans="1:10" x14ac:dyDescent="0.2">
      <c r="A116" s="89"/>
      <c r="B116" s="32" t="s">
        <v>152</v>
      </c>
      <c r="C116" s="32" t="s">
        <v>152</v>
      </c>
      <c r="D116" s="32" t="s">
        <v>152</v>
      </c>
      <c r="E116" s="32" t="s">
        <v>152</v>
      </c>
      <c r="F116" s="32"/>
      <c r="G116" s="109">
        <v>0</v>
      </c>
      <c r="H116" s="107">
        <v>0</v>
      </c>
      <c r="I116" s="104"/>
      <c r="J116" s="94" t="str">
        <f t="shared" si="2"/>
        <v/>
      </c>
    </row>
    <row r="117" spans="1:10" x14ac:dyDescent="0.2">
      <c r="A117" s="89"/>
      <c r="B117" s="32" t="s">
        <v>152</v>
      </c>
      <c r="C117" s="32" t="s">
        <v>152</v>
      </c>
      <c r="D117" s="32" t="s">
        <v>152</v>
      </c>
      <c r="E117" s="32" t="s">
        <v>152</v>
      </c>
      <c r="F117" s="32"/>
      <c r="G117" s="109">
        <v>0</v>
      </c>
      <c r="H117" s="107">
        <v>0</v>
      </c>
      <c r="I117" s="104"/>
      <c r="J117" s="94" t="str">
        <f t="shared" si="2"/>
        <v/>
      </c>
    </row>
    <row r="118" spans="1:10" x14ac:dyDescent="0.2">
      <c r="A118" s="89"/>
      <c r="B118" s="32" t="s">
        <v>152</v>
      </c>
      <c r="C118" s="32" t="s">
        <v>152</v>
      </c>
      <c r="D118" s="32" t="s">
        <v>152</v>
      </c>
      <c r="E118" s="32" t="s">
        <v>152</v>
      </c>
      <c r="F118" s="32"/>
      <c r="G118" s="109">
        <v>0</v>
      </c>
      <c r="H118" s="107">
        <v>0</v>
      </c>
      <c r="I118" s="104"/>
      <c r="J118" s="94" t="str">
        <f t="shared" si="2"/>
        <v/>
      </c>
    </row>
    <row r="119" spans="1:10" x14ac:dyDescent="0.2">
      <c r="A119" s="89"/>
      <c r="B119" s="32" t="s">
        <v>152</v>
      </c>
      <c r="C119" s="32" t="s">
        <v>152</v>
      </c>
      <c r="D119" s="32" t="s">
        <v>152</v>
      </c>
      <c r="E119" s="32" t="s">
        <v>152</v>
      </c>
      <c r="F119" s="32"/>
      <c r="G119" s="109">
        <v>0</v>
      </c>
      <c r="H119" s="107">
        <v>0</v>
      </c>
      <c r="I119" s="104"/>
      <c r="J119" s="94" t="str">
        <f t="shared" si="2"/>
        <v/>
      </c>
    </row>
    <row r="120" spans="1:10" x14ac:dyDescent="0.2">
      <c r="A120" s="89"/>
      <c r="B120" s="32" t="s">
        <v>152</v>
      </c>
      <c r="C120" s="32" t="s">
        <v>152</v>
      </c>
      <c r="D120" s="32" t="s">
        <v>152</v>
      </c>
      <c r="E120" s="32" t="s">
        <v>152</v>
      </c>
      <c r="F120" s="32"/>
      <c r="G120" s="109">
        <v>0</v>
      </c>
      <c r="H120" s="107">
        <v>0</v>
      </c>
      <c r="I120" s="104"/>
      <c r="J120" s="94" t="str">
        <f t="shared" si="2"/>
        <v/>
      </c>
    </row>
    <row r="121" spans="1:10" x14ac:dyDescent="0.2">
      <c r="A121" s="89"/>
      <c r="B121" s="32" t="s">
        <v>152</v>
      </c>
      <c r="C121" s="32" t="s">
        <v>152</v>
      </c>
      <c r="D121" s="32" t="s">
        <v>152</v>
      </c>
      <c r="E121" s="32" t="s">
        <v>152</v>
      </c>
      <c r="F121" s="32"/>
      <c r="G121" s="109">
        <v>0</v>
      </c>
      <c r="H121" s="107">
        <v>0</v>
      </c>
      <c r="I121" s="104"/>
      <c r="J121" s="94" t="str">
        <f t="shared" si="2"/>
        <v/>
      </c>
    </row>
    <row r="122" spans="1:10" x14ac:dyDescent="0.2">
      <c r="A122" s="89"/>
      <c r="B122" s="32" t="s">
        <v>152</v>
      </c>
      <c r="C122" s="32" t="s">
        <v>152</v>
      </c>
      <c r="D122" s="32" t="s">
        <v>152</v>
      </c>
      <c r="E122" s="32" t="s">
        <v>152</v>
      </c>
      <c r="F122" s="32"/>
      <c r="G122" s="109">
        <v>0</v>
      </c>
      <c r="H122" s="107">
        <v>0</v>
      </c>
      <c r="I122" s="104"/>
      <c r="J122" s="94" t="str">
        <f t="shared" si="2"/>
        <v/>
      </c>
    </row>
    <row r="123" spans="1:10" x14ac:dyDescent="0.2">
      <c r="A123" s="89"/>
      <c r="B123" s="32" t="s">
        <v>152</v>
      </c>
      <c r="C123" s="32" t="s">
        <v>152</v>
      </c>
      <c r="D123" s="32" t="s">
        <v>152</v>
      </c>
      <c r="E123" s="32" t="s">
        <v>152</v>
      </c>
      <c r="F123" s="32"/>
      <c r="G123" s="109">
        <v>0</v>
      </c>
      <c r="H123" s="107">
        <v>0</v>
      </c>
      <c r="I123" s="104"/>
      <c r="J123" s="94" t="str">
        <f t="shared" si="2"/>
        <v/>
      </c>
    </row>
    <row r="124" spans="1:10" x14ac:dyDescent="0.2">
      <c r="A124" s="89"/>
      <c r="B124" s="32" t="s">
        <v>152</v>
      </c>
      <c r="C124" s="32" t="s">
        <v>152</v>
      </c>
      <c r="D124" s="32" t="s">
        <v>152</v>
      </c>
      <c r="E124" s="32" t="s">
        <v>152</v>
      </c>
      <c r="F124" s="32"/>
      <c r="G124" s="109">
        <v>0</v>
      </c>
      <c r="H124" s="107">
        <v>0</v>
      </c>
      <c r="I124" s="104"/>
      <c r="J124" s="94" t="str">
        <f t="shared" si="2"/>
        <v/>
      </c>
    </row>
    <row r="125" spans="1:10" x14ac:dyDescent="0.2">
      <c r="A125" s="89"/>
      <c r="B125" s="32" t="s">
        <v>152</v>
      </c>
      <c r="C125" s="32" t="s">
        <v>152</v>
      </c>
      <c r="D125" s="32" t="s">
        <v>152</v>
      </c>
      <c r="E125" s="32" t="s">
        <v>152</v>
      </c>
      <c r="F125" s="32"/>
      <c r="G125" s="109">
        <v>0</v>
      </c>
      <c r="H125" s="107">
        <v>0</v>
      </c>
      <c r="I125" s="104"/>
      <c r="J125" s="94" t="str">
        <f t="shared" si="2"/>
        <v/>
      </c>
    </row>
    <row r="126" spans="1:10" x14ac:dyDescent="0.2">
      <c r="A126" s="89"/>
      <c r="B126" s="32" t="s">
        <v>152</v>
      </c>
      <c r="C126" s="32" t="s">
        <v>152</v>
      </c>
      <c r="D126" s="32" t="s">
        <v>152</v>
      </c>
      <c r="E126" s="32" t="s">
        <v>152</v>
      </c>
      <c r="F126" s="32"/>
      <c r="G126" s="109">
        <v>0</v>
      </c>
      <c r="H126" s="107">
        <v>0</v>
      </c>
      <c r="I126" s="104"/>
      <c r="J126" s="94" t="str">
        <f t="shared" si="2"/>
        <v/>
      </c>
    </row>
    <row r="127" spans="1:10" x14ac:dyDescent="0.2">
      <c r="A127" s="89"/>
      <c r="B127" s="32" t="s">
        <v>152</v>
      </c>
      <c r="C127" s="32" t="s">
        <v>152</v>
      </c>
      <c r="D127" s="32" t="s">
        <v>152</v>
      </c>
      <c r="E127" s="32" t="s">
        <v>152</v>
      </c>
      <c r="F127" s="32"/>
      <c r="G127" s="109">
        <v>0</v>
      </c>
      <c r="H127" s="107">
        <v>0</v>
      </c>
      <c r="I127" s="104"/>
      <c r="J127" s="94" t="str">
        <f t="shared" si="2"/>
        <v/>
      </c>
    </row>
    <row r="128" spans="1:10" x14ac:dyDescent="0.2">
      <c r="A128" s="89"/>
      <c r="B128" s="32" t="s">
        <v>152</v>
      </c>
      <c r="C128" s="32" t="s">
        <v>152</v>
      </c>
      <c r="D128" s="32" t="s">
        <v>152</v>
      </c>
      <c r="E128" s="32" t="s">
        <v>152</v>
      </c>
      <c r="F128" s="32"/>
      <c r="G128" s="109">
        <v>0</v>
      </c>
      <c r="H128" s="107">
        <v>0</v>
      </c>
      <c r="I128" s="104"/>
      <c r="J128" s="94" t="str">
        <f t="shared" si="2"/>
        <v/>
      </c>
    </row>
    <row r="129" spans="1:10" x14ac:dyDescent="0.2">
      <c r="A129" s="89"/>
      <c r="B129" s="32" t="s">
        <v>152</v>
      </c>
      <c r="C129" s="32" t="s">
        <v>152</v>
      </c>
      <c r="D129" s="32" t="s">
        <v>152</v>
      </c>
      <c r="E129" s="32" t="s">
        <v>152</v>
      </c>
      <c r="F129" s="32"/>
      <c r="G129" s="109">
        <v>0</v>
      </c>
      <c r="H129" s="107">
        <v>0</v>
      </c>
      <c r="I129" s="104"/>
      <c r="J129" s="94" t="str">
        <f t="shared" si="2"/>
        <v/>
      </c>
    </row>
    <row r="130" spans="1:10" x14ac:dyDescent="0.2">
      <c r="A130" s="89"/>
      <c r="B130" s="32" t="s">
        <v>152</v>
      </c>
      <c r="C130" s="32" t="s">
        <v>152</v>
      </c>
      <c r="D130" s="32" t="s">
        <v>152</v>
      </c>
      <c r="E130" s="32" t="s">
        <v>152</v>
      </c>
      <c r="F130" s="32"/>
      <c r="G130" s="109">
        <v>0</v>
      </c>
      <c r="H130" s="107">
        <v>0</v>
      </c>
      <c r="I130" s="104"/>
      <c r="J130" s="94" t="str">
        <f t="shared" si="2"/>
        <v/>
      </c>
    </row>
    <row r="131" spans="1:10" x14ac:dyDescent="0.2">
      <c r="A131" s="89"/>
      <c r="B131" s="32" t="s">
        <v>152</v>
      </c>
      <c r="C131" s="32" t="s">
        <v>152</v>
      </c>
      <c r="D131" s="32" t="s">
        <v>152</v>
      </c>
      <c r="E131" s="32" t="s">
        <v>152</v>
      </c>
      <c r="F131" s="32"/>
      <c r="G131" s="109">
        <v>0</v>
      </c>
      <c r="H131" s="107">
        <v>0</v>
      </c>
      <c r="I131" s="104"/>
      <c r="J131" s="94" t="str">
        <f t="shared" si="2"/>
        <v/>
      </c>
    </row>
    <row r="132" spans="1:10" x14ac:dyDescent="0.2">
      <c r="A132" s="89"/>
      <c r="B132" s="32" t="s">
        <v>152</v>
      </c>
      <c r="C132" s="32" t="s">
        <v>152</v>
      </c>
      <c r="D132" s="32" t="s">
        <v>152</v>
      </c>
      <c r="E132" s="32" t="s">
        <v>152</v>
      </c>
      <c r="F132" s="32"/>
      <c r="G132" s="109">
        <v>0</v>
      </c>
      <c r="H132" s="107">
        <v>0</v>
      </c>
      <c r="I132" s="104"/>
      <c r="J132" s="94" t="str">
        <f t="shared" si="2"/>
        <v/>
      </c>
    </row>
    <row r="133" spans="1:10" x14ac:dyDescent="0.2">
      <c r="A133" s="89"/>
      <c r="B133" s="32" t="s">
        <v>152</v>
      </c>
      <c r="C133" s="32" t="s">
        <v>152</v>
      </c>
      <c r="D133" s="32" t="s">
        <v>152</v>
      </c>
      <c r="E133" s="32" t="s">
        <v>152</v>
      </c>
      <c r="F133" s="32"/>
      <c r="G133" s="109">
        <v>0</v>
      </c>
      <c r="H133" s="107">
        <v>0</v>
      </c>
      <c r="I133" s="104"/>
      <c r="J133" s="94" t="str">
        <f t="shared" ref="J133:J154" si="3">IF(M133,(SUM(M133:AH133)-K133-L133)+(K133*0.0001)+(L133*0.00001),"")</f>
        <v/>
      </c>
    </row>
    <row r="134" spans="1:10" x14ac:dyDescent="0.2">
      <c r="A134" s="89"/>
      <c r="B134" s="32" t="s">
        <v>152</v>
      </c>
      <c r="C134" s="32" t="s">
        <v>152</v>
      </c>
      <c r="D134" s="32" t="s">
        <v>152</v>
      </c>
      <c r="E134" s="32" t="s">
        <v>152</v>
      </c>
      <c r="F134" s="32"/>
      <c r="G134" s="109">
        <v>0</v>
      </c>
      <c r="H134" s="107">
        <v>0</v>
      </c>
      <c r="I134" s="104"/>
      <c r="J134" s="94" t="str">
        <f t="shared" si="3"/>
        <v/>
      </c>
    </row>
    <row r="135" spans="1:10" x14ac:dyDescent="0.2">
      <c r="A135" s="89"/>
      <c r="B135" s="32" t="s">
        <v>152</v>
      </c>
      <c r="C135" s="32" t="s">
        <v>152</v>
      </c>
      <c r="D135" s="32" t="s">
        <v>152</v>
      </c>
      <c r="E135" s="32" t="s">
        <v>152</v>
      </c>
      <c r="F135" s="32"/>
      <c r="G135" s="109">
        <v>0</v>
      </c>
      <c r="H135" s="107">
        <v>0</v>
      </c>
      <c r="I135" s="104"/>
      <c r="J135" s="94" t="str">
        <f t="shared" si="3"/>
        <v/>
      </c>
    </row>
    <row r="136" spans="1:10" x14ac:dyDescent="0.2">
      <c r="A136" s="89"/>
      <c r="B136" s="32" t="s">
        <v>152</v>
      </c>
      <c r="C136" s="32" t="s">
        <v>152</v>
      </c>
      <c r="D136" s="32" t="s">
        <v>152</v>
      </c>
      <c r="E136" s="32" t="s">
        <v>152</v>
      </c>
      <c r="F136" s="32"/>
      <c r="G136" s="109">
        <v>0</v>
      </c>
      <c r="H136" s="107">
        <v>0</v>
      </c>
      <c r="I136" s="104"/>
      <c r="J136" s="94" t="str">
        <f t="shared" si="3"/>
        <v/>
      </c>
    </row>
    <row r="137" spans="1:10" x14ac:dyDescent="0.2">
      <c r="A137" s="89"/>
      <c r="B137" s="32" t="s">
        <v>152</v>
      </c>
      <c r="C137" s="32" t="s">
        <v>152</v>
      </c>
      <c r="D137" s="32" t="s">
        <v>152</v>
      </c>
      <c r="E137" s="32" t="s">
        <v>152</v>
      </c>
      <c r="F137" s="32"/>
      <c r="G137" s="109">
        <v>0</v>
      </c>
      <c r="H137" s="107">
        <v>0</v>
      </c>
      <c r="I137" s="104"/>
      <c r="J137" s="94" t="str">
        <f t="shared" si="3"/>
        <v/>
      </c>
    </row>
    <row r="138" spans="1:10" x14ac:dyDescent="0.2">
      <c r="A138" s="89"/>
      <c r="B138" s="32" t="s">
        <v>152</v>
      </c>
      <c r="C138" s="32" t="s">
        <v>152</v>
      </c>
      <c r="D138" s="32" t="s">
        <v>152</v>
      </c>
      <c r="E138" s="32" t="s">
        <v>152</v>
      </c>
      <c r="F138" s="32"/>
      <c r="G138" s="109">
        <v>0</v>
      </c>
      <c r="H138" s="107">
        <v>0</v>
      </c>
      <c r="I138" s="104"/>
      <c r="J138" s="94" t="str">
        <f t="shared" si="3"/>
        <v/>
      </c>
    </row>
    <row r="139" spans="1:10" x14ac:dyDescent="0.2">
      <c r="A139" s="89"/>
      <c r="B139" s="32" t="s">
        <v>152</v>
      </c>
      <c r="C139" s="32" t="s">
        <v>152</v>
      </c>
      <c r="D139" s="32" t="s">
        <v>152</v>
      </c>
      <c r="E139" s="32" t="s">
        <v>152</v>
      </c>
      <c r="F139" s="32"/>
      <c r="G139" s="109">
        <v>0</v>
      </c>
      <c r="H139" s="107">
        <v>0</v>
      </c>
      <c r="I139" s="104"/>
      <c r="J139" s="94" t="str">
        <f t="shared" si="3"/>
        <v/>
      </c>
    </row>
    <row r="140" spans="1:10" x14ac:dyDescent="0.2">
      <c r="A140" s="89"/>
      <c r="B140" s="32" t="s">
        <v>152</v>
      </c>
      <c r="C140" s="32" t="s">
        <v>152</v>
      </c>
      <c r="D140" s="32" t="s">
        <v>152</v>
      </c>
      <c r="E140" s="32" t="s">
        <v>152</v>
      </c>
      <c r="F140" s="32"/>
      <c r="G140" s="109">
        <v>0</v>
      </c>
      <c r="H140" s="107">
        <v>0</v>
      </c>
      <c r="I140" s="104"/>
      <c r="J140" s="94" t="str">
        <f t="shared" si="3"/>
        <v/>
      </c>
    </row>
    <row r="141" spans="1:10" x14ac:dyDescent="0.2">
      <c r="A141" s="89"/>
      <c r="B141" s="32" t="s">
        <v>152</v>
      </c>
      <c r="C141" s="32" t="s">
        <v>152</v>
      </c>
      <c r="D141" s="32" t="s">
        <v>152</v>
      </c>
      <c r="E141" s="32" t="s">
        <v>152</v>
      </c>
      <c r="F141" s="32"/>
      <c r="G141" s="109">
        <v>0</v>
      </c>
      <c r="H141" s="107">
        <v>0</v>
      </c>
      <c r="I141" s="104"/>
      <c r="J141" s="94" t="str">
        <f t="shared" si="3"/>
        <v/>
      </c>
    </row>
    <row r="142" spans="1:10" x14ac:dyDescent="0.2">
      <c r="A142" s="89"/>
      <c r="B142" s="32" t="s">
        <v>152</v>
      </c>
      <c r="C142" s="32" t="s">
        <v>152</v>
      </c>
      <c r="D142" s="32" t="s">
        <v>152</v>
      </c>
      <c r="E142" s="32" t="s">
        <v>152</v>
      </c>
      <c r="F142" s="32"/>
      <c r="G142" s="109">
        <v>0</v>
      </c>
      <c r="H142" s="107">
        <v>0</v>
      </c>
      <c r="I142" s="104"/>
      <c r="J142" s="94" t="str">
        <f t="shared" si="3"/>
        <v/>
      </c>
    </row>
    <row r="143" spans="1:10" x14ac:dyDescent="0.2">
      <c r="A143" s="89"/>
      <c r="B143" s="32" t="s">
        <v>152</v>
      </c>
      <c r="C143" s="32" t="s">
        <v>152</v>
      </c>
      <c r="D143" s="32" t="s">
        <v>152</v>
      </c>
      <c r="E143" s="32" t="s">
        <v>152</v>
      </c>
      <c r="F143" s="32"/>
      <c r="G143" s="109">
        <v>0</v>
      </c>
      <c r="H143" s="107">
        <v>0</v>
      </c>
      <c r="I143" s="104"/>
      <c r="J143" s="94" t="str">
        <f t="shared" si="3"/>
        <v/>
      </c>
    </row>
    <row r="144" spans="1:10" x14ac:dyDescent="0.2">
      <c r="A144" s="89"/>
      <c r="B144" s="32" t="s">
        <v>152</v>
      </c>
      <c r="C144" s="32" t="s">
        <v>152</v>
      </c>
      <c r="D144" s="32" t="s">
        <v>152</v>
      </c>
      <c r="E144" s="32" t="s">
        <v>152</v>
      </c>
      <c r="F144" s="32"/>
      <c r="G144" s="109">
        <v>0</v>
      </c>
      <c r="H144" s="107">
        <v>0</v>
      </c>
      <c r="I144" s="104"/>
      <c r="J144" s="94" t="str">
        <f t="shared" si="3"/>
        <v/>
      </c>
    </row>
    <row r="145" spans="1:10" x14ac:dyDescent="0.2">
      <c r="A145" s="89"/>
      <c r="B145" s="32" t="s">
        <v>152</v>
      </c>
      <c r="C145" s="32" t="s">
        <v>152</v>
      </c>
      <c r="D145" s="32" t="s">
        <v>152</v>
      </c>
      <c r="E145" s="32" t="s">
        <v>152</v>
      </c>
      <c r="F145" s="32"/>
      <c r="G145" s="109">
        <v>0</v>
      </c>
      <c r="H145" s="107">
        <v>0</v>
      </c>
      <c r="I145" s="104"/>
      <c r="J145" s="94" t="str">
        <f t="shared" si="3"/>
        <v/>
      </c>
    </row>
    <row r="146" spans="1:10" x14ac:dyDescent="0.2">
      <c r="A146" s="89"/>
      <c r="B146" s="32" t="s">
        <v>152</v>
      </c>
      <c r="C146" s="32" t="s">
        <v>152</v>
      </c>
      <c r="D146" s="32" t="s">
        <v>152</v>
      </c>
      <c r="E146" s="32" t="s">
        <v>152</v>
      </c>
      <c r="F146" s="32"/>
      <c r="G146" s="109">
        <v>0</v>
      </c>
      <c r="H146" s="107">
        <v>0</v>
      </c>
      <c r="I146" s="104"/>
      <c r="J146" s="94" t="str">
        <f t="shared" si="3"/>
        <v/>
      </c>
    </row>
    <row r="147" spans="1:10" x14ac:dyDescent="0.2">
      <c r="A147" s="89"/>
      <c r="B147" s="32" t="s">
        <v>152</v>
      </c>
      <c r="C147" s="32" t="s">
        <v>152</v>
      </c>
      <c r="D147" s="32" t="s">
        <v>152</v>
      </c>
      <c r="E147" s="32" t="s">
        <v>152</v>
      </c>
      <c r="F147" s="32"/>
      <c r="G147" s="109">
        <v>0</v>
      </c>
      <c r="H147" s="107">
        <v>0</v>
      </c>
      <c r="I147" s="104"/>
      <c r="J147" s="94" t="str">
        <f t="shared" si="3"/>
        <v/>
      </c>
    </row>
    <row r="148" spans="1:10" x14ac:dyDescent="0.2">
      <c r="A148" s="89"/>
      <c r="B148" s="32" t="s">
        <v>152</v>
      </c>
      <c r="C148" s="32" t="s">
        <v>152</v>
      </c>
      <c r="D148" s="32" t="s">
        <v>152</v>
      </c>
      <c r="E148" s="32" t="s">
        <v>152</v>
      </c>
      <c r="F148" s="32"/>
      <c r="G148" s="109">
        <v>0</v>
      </c>
      <c r="H148" s="107">
        <v>0</v>
      </c>
      <c r="I148" s="104"/>
      <c r="J148" s="94" t="str">
        <f t="shared" si="3"/>
        <v/>
      </c>
    </row>
    <row r="149" spans="1:10" x14ac:dyDescent="0.2">
      <c r="A149" s="89"/>
      <c r="B149" s="32" t="s">
        <v>152</v>
      </c>
      <c r="C149" s="32" t="s">
        <v>152</v>
      </c>
      <c r="D149" s="32" t="s">
        <v>152</v>
      </c>
      <c r="E149" s="32" t="s">
        <v>152</v>
      </c>
      <c r="F149" s="32"/>
      <c r="G149" s="109">
        <v>0</v>
      </c>
      <c r="H149" s="107">
        <v>0</v>
      </c>
      <c r="I149" s="104"/>
      <c r="J149" s="94" t="str">
        <f t="shared" si="3"/>
        <v/>
      </c>
    </row>
    <row r="150" spans="1:10" x14ac:dyDescent="0.2">
      <c r="A150" s="89"/>
      <c r="B150" s="32" t="s">
        <v>152</v>
      </c>
      <c r="C150" s="32" t="s">
        <v>152</v>
      </c>
      <c r="D150" s="32" t="s">
        <v>152</v>
      </c>
      <c r="E150" s="32" t="s">
        <v>152</v>
      </c>
      <c r="F150" s="32"/>
      <c r="G150" s="109">
        <v>0</v>
      </c>
      <c r="H150" s="107">
        <v>0</v>
      </c>
      <c r="I150" s="104"/>
      <c r="J150" s="94" t="str">
        <f t="shared" si="3"/>
        <v/>
      </c>
    </row>
    <row r="151" spans="1:10" x14ac:dyDescent="0.2">
      <c r="A151" s="89"/>
      <c r="B151" s="32" t="s">
        <v>152</v>
      </c>
      <c r="C151" s="32" t="s">
        <v>152</v>
      </c>
      <c r="D151" s="32" t="s">
        <v>152</v>
      </c>
      <c r="E151" s="32" t="s">
        <v>152</v>
      </c>
      <c r="F151" s="32"/>
      <c r="G151" s="109">
        <v>0</v>
      </c>
      <c r="H151" s="107">
        <v>0</v>
      </c>
      <c r="I151" s="104"/>
      <c r="J151" s="94" t="str">
        <f t="shared" si="3"/>
        <v/>
      </c>
    </row>
    <row r="152" spans="1:10" x14ac:dyDescent="0.2">
      <c r="A152" s="89"/>
      <c r="B152" s="32" t="s">
        <v>152</v>
      </c>
      <c r="C152" s="32" t="s">
        <v>152</v>
      </c>
      <c r="D152" s="32" t="s">
        <v>152</v>
      </c>
      <c r="E152" s="32" t="s">
        <v>152</v>
      </c>
      <c r="F152" s="32"/>
      <c r="G152" s="109">
        <v>0</v>
      </c>
      <c r="H152" s="107">
        <v>0</v>
      </c>
      <c r="I152" s="104"/>
      <c r="J152" s="94" t="str">
        <f t="shared" si="3"/>
        <v/>
      </c>
    </row>
    <row r="153" spans="1:10" x14ac:dyDescent="0.2">
      <c r="A153" s="89"/>
      <c r="B153" s="32" t="s">
        <v>152</v>
      </c>
      <c r="C153" s="32" t="s">
        <v>152</v>
      </c>
      <c r="D153" s="32" t="s">
        <v>152</v>
      </c>
      <c r="E153" s="32" t="s">
        <v>152</v>
      </c>
      <c r="F153" s="32"/>
      <c r="G153" s="109">
        <v>0</v>
      </c>
      <c r="H153" s="107">
        <v>0</v>
      </c>
      <c r="I153" s="104"/>
      <c r="J153" s="94" t="str">
        <f t="shared" si="3"/>
        <v/>
      </c>
    </row>
    <row r="154" spans="1:10" x14ac:dyDescent="0.2">
      <c r="A154" s="89"/>
      <c r="B154" s="32" t="s">
        <v>152</v>
      </c>
      <c r="C154" s="32" t="s">
        <v>152</v>
      </c>
      <c r="D154" s="32" t="s">
        <v>152</v>
      </c>
      <c r="E154" s="32" t="s">
        <v>152</v>
      </c>
      <c r="F154" s="32"/>
      <c r="G154" s="109">
        <v>0</v>
      </c>
      <c r="H154" s="107">
        <v>0</v>
      </c>
      <c r="I154" s="104"/>
      <c r="J154" s="94" t="str">
        <f t="shared" si="3"/>
        <v/>
      </c>
    </row>
    <row r="199" spans="1:10" ht="13.5" thickBot="1" x14ac:dyDescent="0.25">
      <c r="A199" s="82" t="s">
        <v>147</v>
      </c>
      <c r="B199">
        <v>2</v>
      </c>
    </row>
    <row r="200" spans="1:10" ht="26.25" thickTop="1" x14ac:dyDescent="0.2">
      <c r="A200" s="86" t="s">
        <v>122</v>
      </c>
      <c r="B200" s="87" t="s">
        <v>132</v>
      </c>
      <c r="C200" s="87" t="s">
        <v>133</v>
      </c>
      <c r="D200" s="87" t="s">
        <v>91</v>
      </c>
      <c r="E200" s="87" t="s">
        <v>140</v>
      </c>
      <c r="F200" s="87" t="s">
        <v>144</v>
      </c>
      <c r="G200" s="108" t="s">
        <v>125</v>
      </c>
      <c r="H200" s="106" t="s">
        <v>151</v>
      </c>
      <c r="I200" s="105" t="s">
        <v>150</v>
      </c>
      <c r="J200" s="105" t="s">
        <v>149</v>
      </c>
    </row>
    <row r="201" spans="1:10" x14ac:dyDescent="0.2">
      <c r="A201" s="89" t="s">
        <v>126</v>
      </c>
      <c r="B201" s="32" t="s">
        <v>38</v>
      </c>
      <c r="C201" s="32">
        <v>3</v>
      </c>
      <c r="D201" s="32" t="s">
        <v>45</v>
      </c>
      <c r="E201" s="32" t="s">
        <v>46</v>
      </c>
      <c r="F201" s="32"/>
      <c r="G201" s="109">
        <v>89</v>
      </c>
      <c r="H201" s="107">
        <v>0</v>
      </c>
      <c r="I201" s="104"/>
      <c r="J201" s="94" t="str">
        <f t="shared" ref="J201:J232" si="4">IF(M201,(SUM(M201:AH201)-K201-L201)+(K201*0.0001)+(L201*0.00001),"")</f>
        <v/>
      </c>
    </row>
    <row r="202" spans="1:10" x14ac:dyDescent="0.2">
      <c r="A202" s="89" t="s">
        <v>127</v>
      </c>
      <c r="B202" s="32" t="s">
        <v>35</v>
      </c>
      <c r="C202" s="32">
        <v>1</v>
      </c>
      <c r="D202" s="32" t="s">
        <v>97</v>
      </c>
      <c r="E202" s="32" t="s">
        <v>4</v>
      </c>
      <c r="F202" s="32"/>
      <c r="G202" s="109">
        <v>86</v>
      </c>
      <c r="H202" s="107">
        <v>0</v>
      </c>
      <c r="I202" s="104"/>
      <c r="J202" s="94" t="str">
        <f t="shared" si="4"/>
        <v/>
      </c>
    </row>
    <row r="203" spans="1:10" x14ac:dyDescent="0.2">
      <c r="A203" s="89" t="s">
        <v>128</v>
      </c>
      <c r="B203" s="32" t="s">
        <v>63</v>
      </c>
      <c r="C203" s="32">
        <v>4</v>
      </c>
      <c r="D203" s="32" t="s">
        <v>34</v>
      </c>
      <c r="E203" s="32" t="s">
        <v>22</v>
      </c>
      <c r="F203" s="32"/>
      <c r="G203" s="109">
        <v>47</v>
      </c>
      <c r="H203" s="107">
        <v>47.000100000000003</v>
      </c>
      <c r="I203" s="104">
        <v>47</v>
      </c>
      <c r="J203" s="94" t="str">
        <f t="shared" si="4"/>
        <v/>
      </c>
    </row>
    <row r="204" spans="1:10" x14ac:dyDescent="0.2">
      <c r="A204" s="89" t="s">
        <v>129</v>
      </c>
      <c r="B204" s="32" t="s">
        <v>37</v>
      </c>
      <c r="C204" s="32">
        <v>2</v>
      </c>
      <c r="D204" s="32" t="s">
        <v>54</v>
      </c>
      <c r="E204" s="32" t="s">
        <v>44</v>
      </c>
      <c r="F204" s="32"/>
      <c r="G204" s="109">
        <v>51</v>
      </c>
      <c r="H204" s="107">
        <v>51.000110000000006</v>
      </c>
      <c r="I204" s="104">
        <v>51</v>
      </c>
      <c r="J204" s="94" t="str">
        <f t="shared" si="4"/>
        <v/>
      </c>
    </row>
    <row r="205" spans="1:10" x14ac:dyDescent="0.2">
      <c r="A205" s="89" t="s">
        <v>130</v>
      </c>
      <c r="B205" s="32" t="s">
        <v>38</v>
      </c>
      <c r="C205" s="32">
        <v>3</v>
      </c>
      <c r="D205" s="32" t="s">
        <v>43</v>
      </c>
      <c r="E205" s="32" t="s">
        <v>44</v>
      </c>
      <c r="F205" s="32"/>
      <c r="G205" s="109">
        <v>90</v>
      </c>
      <c r="H205" s="107">
        <v>0</v>
      </c>
      <c r="I205" s="104"/>
      <c r="J205" s="94" t="str">
        <f t="shared" si="4"/>
        <v/>
      </c>
    </row>
    <row r="206" spans="1:10" x14ac:dyDescent="0.2">
      <c r="A206" s="89" t="s">
        <v>131</v>
      </c>
      <c r="B206" s="32" t="s">
        <v>63</v>
      </c>
      <c r="C206" s="32">
        <v>4</v>
      </c>
      <c r="D206" s="32" t="s">
        <v>2</v>
      </c>
      <c r="E206" s="32" t="s">
        <v>3</v>
      </c>
      <c r="F206" s="32"/>
      <c r="G206" s="109">
        <v>85</v>
      </c>
      <c r="H206" s="107">
        <v>0</v>
      </c>
      <c r="I206" s="104"/>
      <c r="J206" s="94" t="str">
        <f t="shared" si="4"/>
        <v/>
      </c>
    </row>
    <row r="207" spans="1:10" x14ac:dyDescent="0.2">
      <c r="A207" s="89" t="s">
        <v>139</v>
      </c>
      <c r="B207" s="32" t="s">
        <v>35</v>
      </c>
      <c r="C207" s="32">
        <v>1</v>
      </c>
      <c r="D207" s="32" t="s">
        <v>94</v>
      </c>
      <c r="E207" s="32" t="s">
        <v>95</v>
      </c>
      <c r="F207" s="32"/>
      <c r="G207" s="109">
        <v>85</v>
      </c>
      <c r="H207" s="107">
        <v>0</v>
      </c>
      <c r="I207" s="104"/>
      <c r="J207" s="94" t="str">
        <f t="shared" si="4"/>
        <v/>
      </c>
    </row>
    <row r="208" spans="1:10" x14ac:dyDescent="0.2">
      <c r="A208" s="89" t="s">
        <v>141</v>
      </c>
      <c r="B208" s="32" t="s">
        <v>35</v>
      </c>
      <c r="C208" s="32">
        <v>1</v>
      </c>
      <c r="D208" s="32" t="s">
        <v>2</v>
      </c>
      <c r="E208" s="32" t="s">
        <v>16</v>
      </c>
      <c r="F208" s="32"/>
      <c r="G208" s="109">
        <v>63</v>
      </c>
      <c r="H208" s="107">
        <v>63.0002</v>
      </c>
      <c r="I208" s="104">
        <v>63</v>
      </c>
      <c r="J208" s="94" t="str">
        <f t="shared" si="4"/>
        <v/>
      </c>
    </row>
    <row r="209" spans="1:10" x14ac:dyDescent="0.2">
      <c r="A209" s="89"/>
      <c r="B209" s="32" t="s">
        <v>152</v>
      </c>
      <c r="C209" s="32" t="s">
        <v>152</v>
      </c>
      <c r="D209" s="32" t="s">
        <v>152</v>
      </c>
      <c r="E209" s="32" t="s">
        <v>152</v>
      </c>
      <c r="F209" s="32"/>
      <c r="G209" s="109">
        <v>0</v>
      </c>
      <c r="H209" s="107">
        <v>0</v>
      </c>
      <c r="I209" s="104"/>
      <c r="J209" s="94" t="str">
        <f t="shared" si="4"/>
        <v/>
      </c>
    </row>
    <row r="210" spans="1:10" x14ac:dyDescent="0.2">
      <c r="A210" s="89"/>
      <c r="B210" s="32" t="s">
        <v>152</v>
      </c>
      <c r="C210" s="32" t="s">
        <v>152</v>
      </c>
      <c r="D210" s="32" t="s">
        <v>152</v>
      </c>
      <c r="E210" s="32" t="s">
        <v>152</v>
      </c>
      <c r="F210" s="32"/>
      <c r="G210" s="109">
        <v>0</v>
      </c>
      <c r="H210" s="107">
        <v>0</v>
      </c>
      <c r="I210" s="104"/>
      <c r="J210" s="94" t="str">
        <f t="shared" si="4"/>
        <v/>
      </c>
    </row>
    <row r="211" spans="1:10" x14ac:dyDescent="0.2">
      <c r="A211" s="89"/>
      <c r="B211" s="32" t="s">
        <v>152</v>
      </c>
      <c r="C211" s="32" t="s">
        <v>152</v>
      </c>
      <c r="D211" s="32" t="s">
        <v>152</v>
      </c>
      <c r="E211" s="32" t="s">
        <v>152</v>
      </c>
      <c r="F211" s="32"/>
      <c r="G211" s="109">
        <v>0</v>
      </c>
      <c r="H211" s="107">
        <v>0</v>
      </c>
      <c r="I211" s="104"/>
      <c r="J211" s="94" t="str">
        <f t="shared" si="4"/>
        <v/>
      </c>
    </row>
    <row r="212" spans="1:10" x14ac:dyDescent="0.2">
      <c r="A212" s="89"/>
      <c r="B212" s="32" t="s">
        <v>152</v>
      </c>
      <c r="C212" s="32" t="s">
        <v>152</v>
      </c>
      <c r="D212" s="32" t="s">
        <v>152</v>
      </c>
      <c r="E212" s="32" t="s">
        <v>152</v>
      </c>
      <c r="F212" s="32"/>
      <c r="G212" s="109">
        <v>0</v>
      </c>
      <c r="H212" s="107">
        <v>0</v>
      </c>
      <c r="I212" s="104"/>
      <c r="J212" s="94" t="str">
        <f t="shared" si="4"/>
        <v/>
      </c>
    </row>
    <row r="213" spans="1:10" x14ac:dyDescent="0.2">
      <c r="A213" s="89"/>
      <c r="B213" s="32" t="s">
        <v>152</v>
      </c>
      <c r="C213" s="32" t="s">
        <v>152</v>
      </c>
      <c r="D213" s="32" t="s">
        <v>152</v>
      </c>
      <c r="E213" s="32" t="s">
        <v>152</v>
      </c>
      <c r="F213" s="32"/>
      <c r="G213" s="109">
        <v>0</v>
      </c>
      <c r="H213" s="107">
        <v>0</v>
      </c>
      <c r="I213" s="104"/>
      <c r="J213" s="94" t="str">
        <f t="shared" si="4"/>
        <v/>
      </c>
    </row>
    <row r="214" spans="1:10" x14ac:dyDescent="0.2">
      <c r="A214" s="89"/>
      <c r="B214" s="32" t="s">
        <v>152</v>
      </c>
      <c r="C214" s="32" t="s">
        <v>152</v>
      </c>
      <c r="D214" s="32" t="s">
        <v>152</v>
      </c>
      <c r="E214" s="32" t="s">
        <v>152</v>
      </c>
      <c r="F214" s="32"/>
      <c r="G214" s="109">
        <v>0</v>
      </c>
      <c r="H214" s="107">
        <v>0</v>
      </c>
      <c r="I214" s="104"/>
      <c r="J214" s="94" t="str">
        <f t="shared" si="4"/>
        <v/>
      </c>
    </row>
    <row r="215" spans="1:10" x14ac:dyDescent="0.2">
      <c r="A215" s="89"/>
      <c r="B215" s="32" t="s">
        <v>152</v>
      </c>
      <c r="C215" s="32" t="s">
        <v>152</v>
      </c>
      <c r="D215" s="32" t="s">
        <v>152</v>
      </c>
      <c r="E215" s="32" t="s">
        <v>152</v>
      </c>
      <c r="F215" s="32"/>
      <c r="G215" s="109">
        <v>0</v>
      </c>
      <c r="H215" s="107">
        <v>0</v>
      </c>
      <c r="I215" s="104"/>
      <c r="J215" s="94" t="str">
        <f t="shared" si="4"/>
        <v/>
      </c>
    </row>
    <row r="216" spans="1:10" x14ac:dyDescent="0.2">
      <c r="A216" s="89"/>
      <c r="B216" s="32" t="s">
        <v>152</v>
      </c>
      <c r="C216" s="32" t="s">
        <v>152</v>
      </c>
      <c r="D216" s="32" t="s">
        <v>152</v>
      </c>
      <c r="E216" s="32" t="s">
        <v>152</v>
      </c>
      <c r="F216" s="32"/>
      <c r="G216" s="109">
        <v>0</v>
      </c>
      <c r="H216" s="107">
        <v>0</v>
      </c>
      <c r="I216" s="104"/>
      <c r="J216" s="94" t="str">
        <f t="shared" si="4"/>
        <v/>
      </c>
    </row>
    <row r="217" spans="1:10" x14ac:dyDescent="0.2">
      <c r="A217" s="89"/>
      <c r="B217" s="32" t="s">
        <v>152</v>
      </c>
      <c r="C217" s="32" t="s">
        <v>152</v>
      </c>
      <c r="D217" s="32" t="s">
        <v>152</v>
      </c>
      <c r="E217" s="32" t="s">
        <v>152</v>
      </c>
      <c r="F217" s="32"/>
      <c r="G217" s="109">
        <v>0</v>
      </c>
      <c r="H217" s="107">
        <v>0</v>
      </c>
      <c r="I217" s="104"/>
      <c r="J217" s="94" t="str">
        <f t="shared" si="4"/>
        <v/>
      </c>
    </row>
    <row r="218" spans="1:10" x14ac:dyDescent="0.2">
      <c r="A218" s="89"/>
      <c r="B218" s="32" t="s">
        <v>152</v>
      </c>
      <c r="C218" s="32" t="s">
        <v>152</v>
      </c>
      <c r="D218" s="32" t="s">
        <v>152</v>
      </c>
      <c r="E218" s="32" t="s">
        <v>152</v>
      </c>
      <c r="F218" s="32"/>
      <c r="G218" s="109">
        <v>0</v>
      </c>
      <c r="H218" s="107">
        <v>0</v>
      </c>
      <c r="I218" s="104"/>
      <c r="J218" s="94" t="str">
        <f t="shared" si="4"/>
        <v/>
      </c>
    </row>
    <row r="219" spans="1:10" x14ac:dyDescent="0.2">
      <c r="A219" s="89"/>
      <c r="B219" s="32" t="s">
        <v>152</v>
      </c>
      <c r="C219" s="32" t="s">
        <v>152</v>
      </c>
      <c r="D219" s="32" t="s">
        <v>152</v>
      </c>
      <c r="E219" s="32" t="s">
        <v>152</v>
      </c>
      <c r="F219" s="32"/>
      <c r="G219" s="109">
        <v>0</v>
      </c>
      <c r="H219" s="107">
        <v>0</v>
      </c>
      <c r="I219" s="104"/>
      <c r="J219" s="94" t="str">
        <f t="shared" si="4"/>
        <v/>
      </c>
    </row>
    <row r="220" spans="1:10" x14ac:dyDescent="0.2">
      <c r="A220" s="89"/>
      <c r="B220" s="32" t="s">
        <v>152</v>
      </c>
      <c r="C220" s="32" t="s">
        <v>152</v>
      </c>
      <c r="D220" s="32" t="s">
        <v>152</v>
      </c>
      <c r="E220" s="32" t="s">
        <v>152</v>
      </c>
      <c r="F220" s="32"/>
      <c r="G220" s="109">
        <v>0</v>
      </c>
      <c r="H220" s="107">
        <v>0</v>
      </c>
      <c r="I220" s="104"/>
      <c r="J220" s="94" t="str">
        <f t="shared" si="4"/>
        <v/>
      </c>
    </row>
    <row r="221" spans="1:10" x14ac:dyDescent="0.2">
      <c r="A221" s="89"/>
      <c r="B221" s="32" t="s">
        <v>152</v>
      </c>
      <c r="C221" s="32" t="s">
        <v>152</v>
      </c>
      <c r="D221" s="32" t="s">
        <v>152</v>
      </c>
      <c r="E221" s="32" t="s">
        <v>152</v>
      </c>
      <c r="F221" s="32"/>
      <c r="G221" s="109">
        <v>0</v>
      </c>
      <c r="H221" s="107">
        <v>0</v>
      </c>
      <c r="I221" s="104"/>
      <c r="J221" s="94" t="str">
        <f t="shared" si="4"/>
        <v/>
      </c>
    </row>
    <row r="222" spans="1:10" x14ac:dyDescent="0.2">
      <c r="A222" s="89"/>
      <c r="B222" s="32" t="s">
        <v>152</v>
      </c>
      <c r="C222" s="32" t="s">
        <v>152</v>
      </c>
      <c r="D222" s="32" t="s">
        <v>152</v>
      </c>
      <c r="E222" s="32" t="s">
        <v>152</v>
      </c>
      <c r="F222" s="32"/>
      <c r="G222" s="109">
        <v>0</v>
      </c>
      <c r="H222" s="107">
        <v>0</v>
      </c>
      <c r="I222" s="104"/>
      <c r="J222" s="94" t="str">
        <f t="shared" si="4"/>
        <v/>
      </c>
    </row>
    <row r="223" spans="1:10" x14ac:dyDescent="0.2">
      <c r="A223" s="89"/>
      <c r="B223" s="32" t="s">
        <v>152</v>
      </c>
      <c r="C223" s="32" t="s">
        <v>152</v>
      </c>
      <c r="D223" s="32" t="s">
        <v>152</v>
      </c>
      <c r="E223" s="32" t="s">
        <v>152</v>
      </c>
      <c r="F223" s="32"/>
      <c r="G223" s="109">
        <v>0</v>
      </c>
      <c r="H223" s="107">
        <v>0</v>
      </c>
      <c r="I223" s="104"/>
      <c r="J223" s="94" t="str">
        <f t="shared" si="4"/>
        <v/>
      </c>
    </row>
    <row r="224" spans="1:10" x14ac:dyDescent="0.2">
      <c r="A224" s="89"/>
      <c r="B224" s="32" t="s">
        <v>152</v>
      </c>
      <c r="C224" s="32" t="s">
        <v>152</v>
      </c>
      <c r="D224" s="32" t="s">
        <v>152</v>
      </c>
      <c r="E224" s="32" t="s">
        <v>152</v>
      </c>
      <c r="F224" s="32"/>
      <c r="G224" s="109">
        <v>0</v>
      </c>
      <c r="H224" s="107">
        <v>0</v>
      </c>
      <c r="I224" s="104"/>
      <c r="J224" s="94" t="str">
        <f t="shared" si="4"/>
        <v/>
      </c>
    </row>
    <row r="225" spans="1:10" x14ac:dyDescent="0.2">
      <c r="A225" s="89"/>
      <c r="B225" s="32" t="s">
        <v>152</v>
      </c>
      <c r="C225" s="32" t="s">
        <v>152</v>
      </c>
      <c r="D225" s="32" t="s">
        <v>152</v>
      </c>
      <c r="E225" s="32" t="s">
        <v>152</v>
      </c>
      <c r="F225" s="32"/>
      <c r="G225" s="109">
        <v>0</v>
      </c>
      <c r="H225" s="107">
        <v>0</v>
      </c>
      <c r="I225" s="104"/>
      <c r="J225" s="94" t="str">
        <f t="shared" si="4"/>
        <v/>
      </c>
    </row>
    <row r="226" spans="1:10" x14ac:dyDescent="0.2">
      <c r="A226" s="89"/>
      <c r="B226" s="32" t="s">
        <v>152</v>
      </c>
      <c r="C226" s="32" t="s">
        <v>152</v>
      </c>
      <c r="D226" s="32" t="s">
        <v>152</v>
      </c>
      <c r="E226" s="32" t="s">
        <v>152</v>
      </c>
      <c r="F226" s="32"/>
      <c r="G226" s="109">
        <v>0</v>
      </c>
      <c r="H226" s="107">
        <v>0</v>
      </c>
      <c r="I226" s="104"/>
      <c r="J226" s="94" t="str">
        <f t="shared" si="4"/>
        <v/>
      </c>
    </row>
    <row r="227" spans="1:10" x14ac:dyDescent="0.2">
      <c r="A227" s="89"/>
      <c r="B227" s="32" t="s">
        <v>152</v>
      </c>
      <c r="C227" s="32" t="s">
        <v>152</v>
      </c>
      <c r="D227" s="32" t="s">
        <v>152</v>
      </c>
      <c r="E227" s="32" t="s">
        <v>152</v>
      </c>
      <c r="F227" s="32"/>
      <c r="G227" s="109">
        <v>0</v>
      </c>
      <c r="H227" s="107">
        <v>0</v>
      </c>
      <c r="I227" s="104"/>
      <c r="J227" s="94" t="str">
        <f t="shared" si="4"/>
        <v/>
      </c>
    </row>
    <row r="228" spans="1:10" x14ac:dyDescent="0.2">
      <c r="A228" s="89"/>
      <c r="B228" s="32" t="s">
        <v>152</v>
      </c>
      <c r="C228" s="32" t="s">
        <v>152</v>
      </c>
      <c r="D228" s="32" t="s">
        <v>152</v>
      </c>
      <c r="E228" s="32" t="s">
        <v>152</v>
      </c>
      <c r="F228" s="32"/>
      <c r="G228" s="109">
        <v>0</v>
      </c>
      <c r="H228" s="107">
        <v>0</v>
      </c>
      <c r="I228" s="104"/>
      <c r="J228" s="94" t="str">
        <f t="shared" si="4"/>
        <v/>
      </c>
    </row>
    <row r="229" spans="1:10" x14ac:dyDescent="0.2">
      <c r="A229" s="89"/>
      <c r="B229" s="32" t="s">
        <v>152</v>
      </c>
      <c r="C229" s="32" t="s">
        <v>152</v>
      </c>
      <c r="D229" s="32" t="s">
        <v>152</v>
      </c>
      <c r="E229" s="32" t="s">
        <v>152</v>
      </c>
      <c r="F229" s="32"/>
      <c r="G229" s="109">
        <v>0</v>
      </c>
      <c r="H229" s="107">
        <v>0</v>
      </c>
      <c r="I229" s="104"/>
      <c r="J229" s="94" t="str">
        <f t="shared" si="4"/>
        <v/>
      </c>
    </row>
    <row r="230" spans="1:10" x14ac:dyDescent="0.2">
      <c r="A230" s="89"/>
      <c r="B230" s="32" t="s">
        <v>152</v>
      </c>
      <c r="C230" s="32" t="s">
        <v>152</v>
      </c>
      <c r="D230" s="32" t="s">
        <v>152</v>
      </c>
      <c r="E230" s="32" t="s">
        <v>152</v>
      </c>
      <c r="F230" s="32"/>
      <c r="G230" s="109">
        <v>0</v>
      </c>
      <c r="H230" s="107">
        <v>0</v>
      </c>
      <c r="I230" s="104"/>
      <c r="J230" s="94" t="str">
        <f t="shared" si="4"/>
        <v/>
      </c>
    </row>
    <row r="231" spans="1:10" x14ac:dyDescent="0.2">
      <c r="A231" s="89"/>
      <c r="B231" s="32" t="s">
        <v>152</v>
      </c>
      <c r="C231" s="32" t="s">
        <v>152</v>
      </c>
      <c r="D231" s="32" t="s">
        <v>152</v>
      </c>
      <c r="E231" s="32" t="s">
        <v>152</v>
      </c>
      <c r="F231" s="32"/>
      <c r="G231" s="109">
        <v>0</v>
      </c>
      <c r="H231" s="107">
        <v>0</v>
      </c>
      <c r="I231" s="104"/>
      <c r="J231" s="94" t="str">
        <f t="shared" si="4"/>
        <v/>
      </c>
    </row>
    <row r="232" spans="1:10" x14ac:dyDescent="0.2">
      <c r="A232" s="89"/>
      <c r="B232" s="32" t="s">
        <v>152</v>
      </c>
      <c r="C232" s="32" t="s">
        <v>152</v>
      </c>
      <c r="D232" s="32" t="s">
        <v>152</v>
      </c>
      <c r="E232" s="32" t="s">
        <v>152</v>
      </c>
      <c r="F232" s="32"/>
      <c r="G232" s="109">
        <v>0</v>
      </c>
      <c r="H232" s="107">
        <v>0</v>
      </c>
      <c r="I232" s="104"/>
      <c r="J232" s="94" t="str">
        <f t="shared" si="4"/>
        <v/>
      </c>
    </row>
    <row r="233" spans="1:10" x14ac:dyDescent="0.2">
      <c r="A233" s="89"/>
      <c r="B233" s="32" t="s">
        <v>152</v>
      </c>
      <c r="C233" s="32" t="s">
        <v>152</v>
      </c>
      <c r="D233" s="32" t="s">
        <v>152</v>
      </c>
      <c r="E233" s="32" t="s">
        <v>152</v>
      </c>
      <c r="F233" s="32"/>
      <c r="G233" s="109">
        <v>0</v>
      </c>
      <c r="H233" s="107">
        <v>0</v>
      </c>
      <c r="I233" s="104"/>
      <c r="J233" s="94" t="str">
        <f t="shared" ref="J233:J254" si="5">IF(M233,(SUM(M233:AH233)-K233-L233)+(K233*0.0001)+(L233*0.00001),"")</f>
        <v/>
      </c>
    </row>
    <row r="234" spans="1:10" x14ac:dyDescent="0.2">
      <c r="A234" s="89"/>
      <c r="B234" s="32" t="s">
        <v>152</v>
      </c>
      <c r="C234" s="32" t="s">
        <v>152</v>
      </c>
      <c r="D234" s="32" t="s">
        <v>152</v>
      </c>
      <c r="E234" s="32" t="s">
        <v>152</v>
      </c>
      <c r="F234" s="32"/>
      <c r="G234" s="109">
        <v>0</v>
      </c>
      <c r="H234" s="107">
        <v>0</v>
      </c>
      <c r="I234" s="104"/>
      <c r="J234" s="94" t="str">
        <f t="shared" si="5"/>
        <v/>
      </c>
    </row>
    <row r="235" spans="1:10" x14ac:dyDescent="0.2">
      <c r="A235" s="89"/>
      <c r="B235" s="32" t="s">
        <v>152</v>
      </c>
      <c r="C235" s="32" t="s">
        <v>152</v>
      </c>
      <c r="D235" s="32" t="s">
        <v>152</v>
      </c>
      <c r="E235" s="32" t="s">
        <v>152</v>
      </c>
      <c r="F235" s="32"/>
      <c r="G235" s="109">
        <v>0</v>
      </c>
      <c r="H235" s="107">
        <v>0</v>
      </c>
      <c r="I235" s="104"/>
      <c r="J235" s="94" t="str">
        <f t="shared" si="5"/>
        <v/>
      </c>
    </row>
    <row r="236" spans="1:10" x14ac:dyDescent="0.2">
      <c r="A236" s="89"/>
      <c r="B236" s="32" t="s">
        <v>152</v>
      </c>
      <c r="C236" s="32" t="s">
        <v>152</v>
      </c>
      <c r="D236" s="32" t="s">
        <v>152</v>
      </c>
      <c r="E236" s="32" t="s">
        <v>152</v>
      </c>
      <c r="F236" s="32"/>
      <c r="G236" s="109">
        <v>0</v>
      </c>
      <c r="H236" s="107">
        <v>0</v>
      </c>
      <c r="I236" s="104"/>
      <c r="J236" s="94" t="str">
        <f t="shared" si="5"/>
        <v/>
      </c>
    </row>
    <row r="237" spans="1:10" x14ac:dyDescent="0.2">
      <c r="A237" s="89"/>
      <c r="B237" s="32" t="s">
        <v>152</v>
      </c>
      <c r="C237" s="32" t="s">
        <v>152</v>
      </c>
      <c r="D237" s="32" t="s">
        <v>152</v>
      </c>
      <c r="E237" s="32" t="s">
        <v>152</v>
      </c>
      <c r="F237" s="32"/>
      <c r="G237" s="109">
        <v>0</v>
      </c>
      <c r="H237" s="107">
        <v>0</v>
      </c>
      <c r="I237" s="104"/>
      <c r="J237" s="94" t="str">
        <f t="shared" si="5"/>
        <v/>
      </c>
    </row>
    <row r="238" spans="1:10" x14ac:dyDescent="0.2">
      <c r="A238" s="89"/>
      <c r="B238" s="32" t="s">
        <v>152</v>
      </c>
      <c r="C238" s="32" t="s">
        <v>152</v>
      </c>
      <c r="D238" s="32" t="s">
        <v>152</v>
      </c>
      <c r="E238" s="32" t="s">
        <v>152</v>
      </c>
      <c r="F238" s="32"/>
      <c r="G238" s="109">
        <v>0</v>
      </c>
      <c r="H238" s="107">
        <v>0</v>
      </c>
      <c r="I238" s="104"/>
      <c r="J238" s="94" t="str">
        <f t="shared" si="5"/>
        <v/>
      </c>
    </row>
    <row r="239" spans="1:10" x14ac:dyDescent="0.2">
      <c r="A239" s="89"/>
      <c r="B239" s="32" t="s">
        <v>152</v>
      </c>
      <c r="C239" s="32" t="s">
        <v>152</v>
      </c>
      <c r="D239" s="32" t="s">
        <v>152</v>
      </c>
      <c r="E239" s="32" t="s">
        <v>152</v>
      </c>
      <c r="F239" s="32"/>
      <c r="G239" s="109">
        <v>0</v>
      </c>
      <c r="H239" s="107">
        <v>0</v>
      </c>
      <c r="I239" s="104"/>
      <c r="J239" s="94" t="str">
        <f t="shared" si="5"/>
        <v/>
      </c>
    </row>
    <row r="240" spans="1:10" x14ac:dyDescent="0.2">
      <c r="A240" s="89"/>
      <c r="B240" s="32" t="s">
        <v>152</v>
      </c>
      <c r="C240" s="32" t="s">
        <v>152</v>
      </c>
      <c r="D240" s="32" t="s">
        <v>152</v>
      </c>
      <c r="E240" s="32" t="s">
        <v>152</v>
      </c>
      <c r="F240" s="32"/>
      <c r="G240" s="109">
        <v>0</v>
      </c>
      <c r="H240" s="107">
        <v>0</v>
      </c>
      <c r="I240" s="104"/>
      <c r="J240" s="94" t="str">
        <f t="shared" si="5"/>
        <v/>
      </c>
    </row>
    <row r="241" spans="1:10" x14ac:dyDescent="0.2">
      <c r="A241" s="89"/>
      <c r="B241" s="32" t="s">
        <v>152</v>
      </c>
      <c r="C241" s="32" t="s">
        <v>152</v>
      </c>
      <c r="D241" s="32" t="s">
        <v>152</v>
      </c>
      <c r="E241" s="32" t="s">
        <v>152</v>
      </c>
      <c r="F241" s="32"/>
      <c r="G241" s="109">
        <v>0</v>
      </c>
      <c r="H241" s="107">
        <v>0</v>
      </c>
      <c r="I241" s="104"/>
      <c r="J241" s="94" t="str">
        <f t="shared" si="5"/>
        <v/>
      </c>
    </row>
    <row r="242" spans="1:10" x14ac:dyDescent="0.2">
      <c r="A242" s="89"/>
      <c r="B242" s="32" t="s">
        <v>152</v>
      </c>
      <c r="C242" s="32" t="s">
        <v>152</v>
      </c>
      <c r="D242" s="32" t="s">
        <v>152</v>
      </c>
      <c r="E242" s="32" t="s">
        <v>152</v>
      </c>
      <c r="F242" s="32"/>
      <c r="G242" s="109">
        <v>0</v>
      </c>
      <c r="H242" s="107">
        <v>0</v>
      </c>
      <c r="I242" s="104"/>
      <c r="J242" s="94" t="str">
        <f t="shared" si="5"/>
        <v/>
      </c>
    </row>
    <row r="243" spans="1:10" x14ac:dyDescent="0.2">
      <c r="A243" s="89"/>
      <c r="B243" s="32" t="s">
        <v>152</v>
      </c>
      <c r="C243" s="32" t="s">
        <v>152</v>
      </c>
      <c r="D243" s="32" t="s">
        <v>152</v>
      </c>
      <c r="E243" s="32" t="s">
        <v>152</v>
      </c>
      <c r="F243" s="32"/>
      <c r="G243" s="109">
        <v>0</v>
      </c>
      <c r="H243" s="107">
        <v>0</v>
      </c>
      <c r="I243" s="104"/>
      <c r="J243" s="94" t="str">
        <f t="shared" si="5"/>
        <v/>
      </c>
    </row>
    <row r="244" spans="1:10" x14ac:dyDescent="0.2">
      <c r="A244" s="89"/>
      <c r="B244" s="32" t="s">
        <v>152</v>
      </c>
      <c r="C244" s="32" t="s">
        <v>152</v>
      </c>
      <c r="D244" s="32" t="s">
        <v>152</v>
      </c>
      <c r="E244" s="32" t="s">
        <v>152</v>
      </c>
      <c r="F244" s="32"/>
      <c r="G244" s="109">
        <v>0</v>
      </c>
      <c r="H244" s="107">
        <v>0</v>
      </c>
      <c r="I244" s="104"/>
      <c r="J244" s="94" t="str">
        <f t="shared" si="5"/>
        <v/>
      </c>
    </row>
    <row r="245" spans="1:10" x14ac:dyDescent="0.2">
      <c r="A245" s="89"/>
      <c r="B245" s="32" t="s">
        <v>152</v>
      </c>
      <c r="C245" s="32" t="s">
        <v>152</v>
      </c>
      <c r="D245" s="32" t="s">
        <v>152</v>
      </c>
      <c r="E245" s="32" t="s">
        <v>152</v>
      </c>
      <c r="F245" s="32"/>
      <c r="G245" s="109">
        <v>0</v>
      </c>
      <c r="H245" s="107">
        <v>0</v>
      </c>
      <c r="I245" s="104"/>
      <c r="J245" s="94" t="str">
        <f t="shared" si="5"/>
        <v/>
      </c>
    </row>
    <row r="246" spans="1:10" x14ac:dyDescent="0.2">
      <c r="A246" s="89"/>
      <c r="B246" s="32" t="s">
        <v>152</v>
      </c>
      <c r="C246" s="32" t="s">
        <v>152</v>
      </c>
      <c r="D246" s="32" t="s">
        <v>152</v>
      </c>
      <c r="E246" s="32" t="s">
        <v>152</v>
      </c>
      <c r="F246" s="32"/>
      <c r="G246" s="109">
        <v>0</v>
      </c>
      <c r="H246" s="107">
        <v>0</v>
      </c>
      <c r="I246" s="104"/>
      <c r="J246" s="94" t="str">
        <f t="shared" si="5"/>
        <v/>
      </c>
    </row>
    <row r="247" spans="1:10" x14ac:dyDescent="0.2">
      <c r="A247" s="89"/>
      <c r="B247" s="32" t="s">
        <v>152</v>
      </c>
      <c r="C247" s="32" t="s">
        <v>152</v>
      </c>
      <c r="D247" s="32" t="s">
        <v>152</v>
      </c>
      <c r="E247" s="32" t="s">
        <v>152</v>
      </c>
      <c r="F247" s="32"/>
      <c r="G247" s="109">
        <v>0</v>
      </c>
      <c r="H247" s="107">
        <v>0</v>
      </c>
      <c r="I247" s="104"/>
      <c r="J247" s="94" t="str">
        <f t="shared" si="5"/>
        <v/>
      </c>
    </row>
    <row r="248" spans="1:10" x14ac:dyDescent="0.2">
      <c r="A248" s="89"/>
      <c r="B248" s="32" t="s">
        <v>152</v>
      </c>
      <c r="C248" s="32" t="s">
        <v>152</v>
      </c>
      <c r="D248" s="32" t="s">
        <v>152</v>
      </c>
      <c r="E248" s="32" t="s">
        <v>152</v>
      </c>
      <c r="F248" s="32"/>
      <c r="G248" s="109">
        <v>0</v>
      </c>
      <c r="H248" s="107">
        <v>0</v>
      </c>
      <c r="I248" s="104"/>
      <c r="J248" s="94" t="str">
        <f t="shared" si="5"/>
        <v/>
      </c>
    </row>
    <row r="249" spans="1:10" x14ac:dyDescent="0.2">
      <c r="A249" s="89"/>
      <c r="B249" s="32" t="s">
        <v>152</v>
      </c>
      <c r="C249" s="32" t="s">
        <v>152</v>
      </c>
      <c r="D249" s="32" t="s">
        <v>152</v>
      </c>
      <c r="E249" s="32" t="s">
        <v>152</v>
      </c>
      <c r="F249" s="32"/>
      <c r="G249" s="109">
        <v>0</v>
      </c>
      <c r="H249" s="107">
        <v>0</v>
      </c>
      <c r="I249" s="104"/>
      <c r="J249" s="94" t="str">
        <f t="shared" si="5"/>
        <v/>
      </c>
    </row>
    <row r="250" spans="1:10" x14ac:dyDescent="0.2">
      <c r="A250" s="89"/>
      <c r="B250" s="32" t="s">
        <v>152</v>
      </c>
      <c r="C250" s="32" t="s">
        <v>152</v>
      </c>
      <c r="D250" s="32" t="s">
        <v>152</v>
      </c>
      <c r="E250" s="32" t="s">
        <v>152</v>
      </c>
      <c r="F250" s="32"/>
      <c r="G250" s="109">
        <v>0</v>
      </c>
      <c r="H250" s="107">
        <v>0</v>
      </c>
      <c r="I250" s="104"/>
      <c r="J250" s="94" t="str">
        <f t="shared" si="5"/>
        <v/>
      </c>
    </row>
    <row r="251" spans="1:10" x14ac:dyDescent="0.2">
      <c r="A251" s="89"/>
      <c r="B251" s="32" t="s">
        <v>152</v>
      </c>
      <c r="C251" s="32" t="s">
        <v>152</v>
      </c>
      <c r="D251" s="32" t="s">
        <v>152</v>
      </c>
      <c r="E251" s="32" t="s">
        <v>152</v>
      </c>
      <c r="F251" s="32"/>
      <c r="G251" s="109">
        <v>0</v>
      </c>
      <c r="H251" s="107">
        <v>0</v>
      </c>
      <c r="I251" s="104"/>
      <c r="J251" s="94" t="str">
        <f t="shared" si="5"/>
        <v/>
      </c>
    </row>
    <row r="252" spans="1:10" x14ac:dyDescent="0.2">
      <c r="A252" s="89"/>
      <c r="B252" s="32" t="s">
        <v>152</v>
      </c>
      <c r="C252" s="32" t="s">
        <v>152</v>
      </c>
      <c r="D252" s="32" t="s">
        <v>152</v>
      </c>
      <c r="E252" s="32" t="s">
        <v>152</v>
      </c>
      <c r="F252" s="32"/>
      <c r="G252" s="109">
        <v>0</v>
      </c>
      <c r="H252" s="107">
        <v>0</v>
      </c>
      <c r="I252" s="104"/>
      <c r="J252" s="94" t="str">
        <f t="shared" si="5"/>
        <v/>
      </c>
    </row>
    <row r="253" spans="1:10" x14ac:dyDescent="0.2">
      <c r="A253" s="89"/>
      <c r="B253" s="32" t="s">
        <v>152</v>
      </c>
      <c r="C253" s="32" t="s">
        <v>152</v>
      </c>
      <c r="D253" s="32" t="s">
        <v>152</v>
      </c>
      <c r="E253" s="32" t="s">
        <v>152</v>
      </c>
      <c r="F253" s="32"/>
      <c r="G253" s="109">
        <v>0</v>
      </c>
      <c r="H253" s="107">
        <v>0</v>
      </c>
      <c r="I253" s="104"/>
      <c r="J253" s="94" t="str">
        <f t="shared" si="5"/>
        <v/>
      </c>
    </row>
    <row r="254" spans="1:10" x14ac:dyDescent="0.2">
      <c r="A254" s="89"/>
      <c r="B254" s="32" t="s">
        <v>152</v>
      </c>
      <c r="C254" s="32" t="s">
        <v>152</v>
      </c>
      <c r="D254" s="32" t="s">
        <v>152</v>
      </c>
      <c r="E254" s="32" t="s">
        <v>152</v>
      </c>
      <c r="F254" s="32"/>
      <c r="G254" s="109">
        <v>0</v>
      </c>
      <c r="H254" s="107">
        <v>0</v>
      </c>
      <c r="I254" s="104"/>
      <c r="J254" s="94" t="str">
        <f t="shared" si="5"/>
        <v/>
      </c>
    </row>
    <row r="299" spans="1:10" ht="13.5" thickBot="1" x14ac:dyDescent="0.25">
      <c r="A299" s="82" t="s">
        <v>147</v>
      </c>
      <c r="B299">
        <v>3</v>
      </c>
    </row>
    <row r="300" spans="1:10" ht="26.25" thickTop="1" x14ac:dyDescent="0.2">
      <c r="A300" s="86" t="s">
        <v>122</v>
      </c>
      <c r="B300" s="87" t="s">
        <v>132</v>
      </c>
      <c r="C300" s="87" t="s">
        <v>133</v>
      </c>
      <c r="D300" s="87" t="s">
        <v>91</v>
      </c>
      <c r="E300" s="87" t="s">
        <v>140</v>
      </c>
      <c r="F300" s="87" t="s">
        <v>144</v>
      </c>
      <c r="G300" s="108" t="s">
        <v>125</v>
      </c>
      <c r="H300" s="106" t="s">
        <v>151</v>
      </c>
      <c r="I300" s="105" t="s">
        <v>150</v>
      </c>
      <c r="J300" s="105" t="s">
        <v>149</v>
      </c>
    </row>
    <row r="301" spans="1:10" x14ac:dyDescent="0.2">
      <c r="A301" s="89" t="s">
        <v>126</v>
      </c>
      <c r="B301" s="32" t="s">
        <v>38</v>
      </c>
      <c r="C301" s="32">
        <v>3</v>
      </c>
      <c r="D301" s="32" t="s">
        <v>45</v>
      </c>
      <c r="E301" s="32" t="s">
        <v>46</v>
      </c>
      <c r="F301" s="32"/>
      <c r="G301" s="109">
        <v>89</v>
      </c>
      <c r="H301" s="107">
        <v>0</v>
      </c>
      <c r="I301" s="104"/>
      <c r="J301" s="94" t="str">
        <f t="shared" ref="J301:J332" si="6">IF(M301,(SUM(M301:AH301)-K301-L301)+(K301*0.0001)+(L301*0.00001),"")</f>
        <v/>
      </c>
    </row>
    <row r="302" spans="1:10" x14ac:dyDescent="0.2">
      <c r="A302" s="89" t="s">
        <v>127</v>
      </c>
      <c r="B302" s="32" t="s">
        <v>35</v>
      </c>
      <c r="C302" s="32">
        <v>1</v>
      </c>
      <c r="D302" s="32" t="s">
        <v>97</v>
      </c>
      <c r="E302" s="32" t="s">
        <v>4</v>
      </c>
      <c r="F302" s="32"/>
      <c r="G302" s="109">
        <v>86</v>
      </c>
      <c r="H302" s="107">
        <v>0</v>
      </c>
      <c r="I302" s="104"/>
      <c r="J302" s="94" t="str">
        <f t="shared" si="6"/>
        <v/>
      </c>
    </row>
    <row r="303" spans="1:10" x14ac:dyDescent="0.2">
      <c r="A303" s="89" t="s">
        <v>128</v>
      </c>
      <c r="B303" s="32" t="s">
        <v>63</v>
      </c>
      <c r="C303" s="32">
        <v>4</v>
      </c>
      <c r="D303" s="32" t="s">
        <v>34</v>
      </c>
      <c r="E303" s="32" t="s">
        <v>22</v>
      </c>
      <c r="F303" s="32"/>
      <c r="G303" s="109">
        <v>47</v>
      </c>
      <c r="H303" s="107">
        <v>47.000100000000003</v>
      </c>
      <c r="I303" s="104">
        <v>47</v>
      </c>
      <c r="J303" s="94" t="str">
        <f t="shared" si="6"/>
        <v/>
      </c>
    </row>
    <row r="304" spans="1:10" x14ac:dyDescent="0.2">
      <c r="A304" s="89" t="s">
        <v>129</v>
      </c>
      <c r="B304" s="32" t="s">
        <v>37</v>
      </c>
      <c r="C304" s="32">
        <v>2</v>
      </c>
      <c r="D304" s="32" t="s">
        <v>54</v>
      </c>
      <c r="E304" s="32" t="s">
        <v>44</v>
      </c>
      <c r="F304" s="32"/>
      <c r="G304" s="109">
        <v>51</v>
      </c>
      <c r="H304" s="107">
        <v>51.000110000000006</v>
      </c>
      <c r="I304" s="104">
        <v>51</v>
      </c>
      <c r="J304" s="94" t="str">
        <f t="shared" si="6"/>
        <v/>
      </c>
    </row>
    <row r="305" spans="1:10" x14ac:dyDescent="0.2">
      <c r="A305" s="89" t="s">
        <v>130</v>
      </c>
      <c r="B305" s="32" t="s">
        <v>38</v>
      </c>
      <c r="C305" s="32">
        <v>3</v>
      </c>
      <c r="D305" s="32" t="s">
        <v>43</v>
      </c>
      <c r="E305" s="32" t="s">
        <v>44</v>
      </c>
      <c r="F305" s="32"/>
      <c r="G305" s="109">
        <v>90</v>
      </c>
      <c r="H305" s="107">
        <v>0</v>
      </c>
      <c r="I305" s="104"/>
      <c r="J305" s="94" t="str">
        <f t="shared" si="6"/>
        <v/>
      </c>
    </row>
    <row r="306" spans="1:10" x14ac:dyDescent="0.2">
      <c r="A306" s="89" t="s">
        <v>131</v>
      </c>
      <c r="B306" s="32" t="s">
        <v>63</v>
      </c>
      <c r="C306" s="32">
        <v>4</v>
      </c>
      <c r="D306" s="32" t="s">
        <v>2</v>
      </c>
      <c r="E306" s="32" t="s">
        <v>3</v>
      </c>
      <c r="F306" s="32"/>
      <c r="G306" s="109">
        <v>85</v>
      </c>
      <c r="H306" s="107">
        <v>0</v>
      </c>
      <c r="I306" s="104"/>
      <c r="J306" s="94" t="str">
        <f t="shared" si="6"/>
        <v/>
      </c>
    </row>
    <row r="307" spans="1:10" x14ac:dyDescent="0.2">
      <c r="A307" s="89" t="s">
        <v>139</v>
      </c>
      <c r="B307" s="32" t="s">
        <v>35</v>
      </c>
      <c r="C307" s="32">
        <v>1</v>
      </c>
      <c r="D307" s="32" t="s">
        <v>94</v>
      </c>
      <c r="E307" s="32" t="s">
        <v>95</v>
      </c>
      <c r="F307" s="32"/>
      <c r="G307" s="109">
        <v>85</v>
      </c>
      <c r="H307" s="107">
        <v>0</v>
      </c>
      <c r="I307" s="104"/>
      <c r="J307" s="94" t="str">
        <f t="shared" si="6"/>
        <v/>
      </c>
    </row>
    <row r="308" spans="1:10" x14ac:dyDescent="0.2">
      <c r="A308" s="89" t="s">
        <v>141</v>
      </c>
      <c r="B308" s="32" t="s">
        <v>35</v>
      </c>
      <c r="C308" s="32">
        <v>1</v>
      </c>
      <c r="D308" s="32" t="s">
        <v>2</v>
      </c>
      <c r="E308" s="32" t="s">
        <v>16</v>
      </c>
      <c r="F308" s="32"/>
      <c r="G308" s="109">
        <v>63</v>
      </c>
      <c r="H308" s="107">
        <v>63.0002</v>
      </c>
      <c r="I308" s="104">
        <v>63</v>
      </c>
      <c r="J308" s="94" t="str">
        <f t="shared" si="6"/>
        <v/>
      </c>
    </row>
    <row r="309" spans="1:10" x14ac:dyDescent="0.2">
      <c r="A309" s="89"/>
      <c r="B309" s="32" t="s">
        <v>152</v>
      </c>
      <c r="C309" s="32" t="s">
        <v>152</v>
      </c>
      <c r="D309" s="32" t="s">
        <v>152</v>
      </c>
      <c r="E309" s="32" t="s">
        <v>152</v>
      </c>
      <c r="F309" s="32"/>
      <c r="G309" s="109">
        <v>0</v>
      </c>
      <c r="H309" s="107">
        <v>0</v>
      </c>
      <c r="I309" s="104"/>
      <c r="J309" s="94" t="str">
        <f t="shared" si="6"/>
        <v/>
      </c>
    </row>
    <row r="310" spans="1:10" x14ac:dyDescent="0.2">
      <c r="A310" s="89"/>
      <c r="B310" s="32" t="s">
        <v>152</v>
      </c>
      <c r="C310" s="32" t="s">
        <v>152</v>
      </c>
      <c r="D310" s="32" t="s">
        <v>152</v>
      </c>
      <c r="E310" s="32" t="s">
        <v>152</v>
      </c>
      <c r="F310" s="32"/>
      <c r="G310" s="109">
        <v>0</v>
      </c>
      <c r="H310" s="107">
        <v>0</v>
      </c>
      <c r="I310" s="104"/>
      <c r="J310" s="94" t="str">
        <f t="shared" si="6"/>
        <v/>
      </c>
    </row>
    <row r="311" spans="1:10" x14ac:dyDescent="0.2">
      <c r="A311" s="89"/>
      <c r="B311" s="32" t="s">
        <v>152</v>
      </c>
      <c r="C311" s="32" t="s">
        <v>152</v>
      </c>
      <c r="D311" s="32" t="s">
        <v>152</v>
      </c>
      <c r="E311" s="32" t="s">
        <v>152</v>
      </c>
      <c r="F311" s="32"/>
      <c r="G311" s="109">
        <v>0</v>
      </c>
      <c r="H311" s="107">
        <v>0</v>
      </c>
      <c r="I311" s="104"/>
      <c r="J311" s="94" t="str">
        <f t="shared" si="6"/>
        <v/>
      </c>
    </row>
    <row r="312" spans="1:10" x14ac:dyDescent="0.2">
      <c r="A312" s="89"/>
      <c r="B312" s="32" t="s">
        <v>152</v>
      </c>
      <c r="C312" s="32" t="s">
        <v>152</v>
      </c>
      <c r="D312" s="32" t="s">
        <v>152</v>
      </c>
      <c r="E312" s="32" t="s">
        <v>152</v>
      </c>
      <c r="F312" s="32"/>
      <c r="G312" s="109">
        <v>0</v>
      </c>
      <c r="H312" s="107">
        <v>0</v>
      </c>
      <c r="I312" s="104"/>
      <c r="J312" s="94" t="str">
        <f t="shared" si="6"/>
        <v/>
      </c>
    </row>
    <row r="313" spans="1:10" x14ac:dyDescent="0.2">
      <c r="A313" s="89"/>
      <c r="B313" s="32" t="s">
        <v>152</v>
      </c>
      <c r="C313" s="32" t="s">
        <v>152</v>
      </c>
      <c r="D313" s="32" t="s">
        <v>152</v>
      </c>
      <c r="E313" s="32" t="s">
        <v>152</v>
      </c>
      <c r="F313" s="32"/>
      <c r="G313" s="109">
        <v>0</v>
      </c>
      <c r="H313" s="107">
        <v>0</v>
      </c>
      <c r="I313" s="104"/>
      <c r="J313" s="94" t="str">
        <f t="shared" si="6"/>
        <v/>
      </c>
    </row>
    <row r="314" spans="1:10" x14ac:dyDescent="0.2">
      <c r="A314" s="89"/>
      <c r="B314" s="32" t="s">
        <v>152</v>
      </c>
      <c r="C314" s="32" t="s">
        <v>152</v>
      </c>
      <c r="D314" s="32" t="s">
        <v>152</v>
      </c>
      <c r="E314" s="32" t="s">
        <v>152</v>
      </c>
      <c r="F314" s="32"/>
      <c r="G314" s="109">
        <v>0</v>
      </c>
      <c r="H314" s="107">
        <v>0</v>
      </c>
      <c r="I314" s="104"/>
      <c r="J314" s="94" t="str">
        <f t="shared" si="6"/>
        <v/>
      </c>
    </row>
    <row r="315" spans="1:10" x14ac:dyDescent="0.2">
      <c r="A315" s="89"/>
      <c r="B315" s="32" t="s">
        <v>152</v>
      </c>
      <c r="C315" s="32" t="s">
        <v>152</v>
      </c>
      <c r="D315" s="32" t="s">
        <v>152</v>
      </c>
      <c r="E315" s="32" t="s">
        <v>152</v>
      </c>
      <c r="F315" s="32"/>
      <c r="G315" s="109">
        <v>0</v>
      </c>
      <c r="H315" s="107">
        <v>0</v>
      </c>
      <c r="I315" s="104"/>
      <c r="J315" s="94" t="str">
        <f t="shared" si="6"/>
        <v/>
      </c>
    </row>
    <row r="316" spans="1:10" x14ac:dyDescent="0.2">
      <c r="A316" s="89"/>
      <c r="B316" s="32" t="s">
        <v>152</v>
      </c>
      <c r="C316" s="32" t="s">
        <v>152</v>
      </c>
      <c r="D316" s="32" t="s">
        <v>152</v>
      </c>
      <c r="E316" s="32" t="s">
        <v>152</v>
      </c>
      <c r="F316" s="32"/>
      <c r="G316" s="109">
        <v>0</v>
      </c>
      <c r="H316" s="107">
        <v>0</v>
      </c>
      <c r="I316" s="104"/>
      <c r="J316" s="94" t="str">
        <f t="shared" si="6"/>
        <v/>
      </c>
    </row>
    <row r="317" spans="1:10" x14ac:dyDescent="0.2">
      <c r="A317" s="89"/>
      <c r="B317" s="32" t="s">
        <v>152</v>
      </c>
      <c r="C317" s="32" t="s">
        <v>152</v>
      </c>
      <c r="D317" s="32" t="s">
        <v>152</v>
      </c>
      <c r="E317" s="32" t="s">
        <v>152</v>
      </c>
      <c r="F317" s="32"/>
      <c r="G317" s="109">
        <v>0</v>
      </c>
      <c r="H317" s="107">
        <v>0</v>
      </c>
      <c r="I317" s="104"/>
      <c r="J317" s="94" t="str">
        <f t="shared" si="6"/>
        <v/>
      </c>
    </row>
    <row r="318" spans="1:10" x14ac:dyDescent="0.2">
      <c r="A318" s="89"/>
      <c r="B318" s="32" t="s">
        <v>152</v>
      </c>
      <c r="C318" s="32" t="s">
        <v>152</v>
      </c>
      <c r="D318" s="32" t="s">
        <v>152</v>
      </c>
      <c r="E318" s="32" t="s">
        <v>152</v>
      </c>
      <c r="F318" s="32"/>
      <c r="G318" s="109">
        <v>0</v>
      </c>
      <c r="H318" s="107">
        <v>0</v>
      </c>
      <c r="I318" s="104"/>
      <c r="J318" s="94" t="str">
        <f t="shared" si="6"/>
        <v/>
      </c>
    </row>
    <row r="319" spans="1:10" x14ac:dyDescent="0.2">
      <c r="A319" s="89"/>
      <c r="B319" s="32" t="s">
        <v>152</v>
      </c>
      <c r="C319" s="32" t="s">
        <v>152</v>
      </c>
      <c r="D319" s="32" t="s">
        <v>152</v>
      </c>
      <c r="E319" s="32" t="s">
        <v>152</v>
      </c>
      <c r="F319" s="32"/>
      <c r="G319" s="109">
        <v>0</v>
      </c>
      <c r="H319" s="107">
        <v>0</v>
      </c>
      <c r="I319" s="104"/>
      <c r="J319" s="94" t="str">
        <f t="shared" si="6"/>
        <v/>
      </c>
    </row>
    <row r="320" spans="1:10" x14ac:dyDescent="0.2">
      <c r="A320" s="89"/>
      <c r="B320" s="32" t="s">
        <v>152</v>
      </c>
      <c r="C320" s="32" t="s">
        <v>152</v>
      </c>
      <c r="D320" s="32" t="s">
        <v>152</v>
      </c>
      <c r="E320" s="32" t="s">
        <v>152</v>
      </c>
      <c r="F320" s="32"/>
      <c r="G320" s="109">
        <v>0</v>
      </c>
      <c r="H320" s="107">
        <v>0</v>
      </c>
      <c r="I320" s="104"/>
      <c r="J320" s="94" t="str">
        <f t="shared" si="6"/>
        <v/>
      </c>
    </row>
    <row r="321" spans="1:10" x14ac:dyDescent="0.2">
      <c r="A321" s="89"/>
      <c r="B321" s="32" t="s">
        <v>152</v>
      </c>
      <c r="C321" s="32" t="s">
        <v>152</v>
      </c>
      <c r="D321" s="32" t="s">
        <v>152</v>
      </c>
      <c r="E321" s="32" t="s">
        <v>152</v>
      </c>
      <c r="F321" s="32"/>
      <c r="G321" s="109">
        <v>0</v>
      </c>
      <c r="H321" s="107">
        <v>0</v>
      </c>
      <c r="I321" s="104"/>
      <c r="J321" s="94" t="str">
        <f t="shared" si="6"/>
        <v/>
      </c>
    </row>
    <row r="322" spans="1:10" x14ac:dyDescent="0.2">
      <c r="A322" s="89"/>
      <c r="B322" s="32" t="s">
        <v>152</v>
      </c>
      <c r="C322" s="32" t="s">
        <v>152</v>
      </c>
      <c r="D322" s="32" t="s">
        <v>152</v>
      </c>
      <c r="E322" s="32" t="s">
        <v>152</v>
      </c>
      <c r="F322" s="32"/>
      <c r="G322" s="109">
        <v>0</v>
      </c>
      <c r="H322" s="107">
        <v>0</v>
      </c>
      <c r="I322" s="104"/>
      <c r="J322" s="94" t="str">
        <f t="shared" si="6"/>
        <v/>
      </c>
    </row>
    <row r="323" spans="1:10" x14ac:dyDescent="0.2">
      <c r="A323" s="89"/>
      <c r="B323" s="32" t="s">
        <v>152</v>
      </c>
      <c r="C323" s="32" t="s">
        <v>152</v>
      </c>
      <c r="D323" s="32" t="s">
        <v>152</v>
      </c>
      <c r="E323" s="32" t="s">
        <v>152</v>
      </c>
      <c r="F323" s="32"/>
      <c r="G323" s="109">
        <v>0</v>
      </c>
      <c r="H323" s="107">
        <v>0</v>
      </c>
      <c r="I323" s="104"/>
      <c r="J323" s="94" t="str">
        <f t="shared" si="6"/>
        <v/>
      </c>
    </row>
    <row r="324" spans="1:10" x14ac:dyDescent="0.2">
      <c r="A324" s="89"/>
      <c r="B324" s="32" t="s">
        <v>152</v>
      </c>
      <c r="C324" s="32" t="s">
        <v>152</v>
      </c>
      <c r="D324" s="32" t="s">
        <v>152</v>
      </c>
      <c r="E324" s="32" t="s">
        <v>152</v>
      </c>
      <c r="F324" s="32"/>
      <c r="G324" s="109">
        <v>0</v>
      </c>
      <c r="H324" s="107">
        <v>0</v>
      </c>
      <c r="I324" s="104"/>
      <c r="J324" s="94" t="str">
        <f t="shared" si="6"/>
        <v/>
      </c>
    </row>
    <row r="325" spans="1:10" x14ac:dyDescent="0.2">
      <c r="A325" s="89"/>
      <c r="B325" s="32" t="s">
        <v>152</v>
      </c>
      <c r="C325" s="32" t="s">
        <v>152</v>
      </c>
      <c r="D325" s="32" t="s">
        <v>152</v>
      </c>
      <c r="E325" s="32" t="s">
        <v>152</v>
      </c>
      <c r="F325" s="32"/>
      <c r="G325" s="109">
        <v>0</v>
      </c>
      <c r="H325" s="107">
        <v>0</v>
      </c>
      <c r="I325" s="104"/>
      <c r="J325" s="94" t="str">
        <f t="shared" si="6"/>
        <v/>
      </c>
    </row>
    <row r="326" spans="1:10" x14ac:dyDescent="0.2">
      <c r="A326" s="89"/>
      <c r="B326" s="32" t="s">
        <v>152</v>
      </c>
      <c r="C326" s="32" t="s">
        <v>152</v>
      </c>
      <c r="D326" s="32" t="s">
        <v>152</v>
      </c>
      <c r="E326" s="32" t="s">
        <v>152</v>
      </c>
      <c r="F326" s="32"/>
      <c r="G326" s="109">
        <v>0</v>
      </c>
      <c r="H326" s="107">
        <v>0</v>
      </c>
      <c r="I326" s="104"/>
      <c r="J326" s="94" t="str">
        <f t="shared" si="6"/>
        <v/>
      </c>
    </row>
    <row r="327" spans="1:10" x14ac:dyDescent="0.2">
      <c r="A327" s="89"/>
      <c r="B327" s="32" t="s">
        <v>152</v>
      </c>
      <c r="C327" s="32" t="s">
        <v>152</v>
      </c>
      <c r="D327" s="32" t="s">
        <v>152</v>
      </c>
      <c r="E327" s="32" t="s">
        <v>152</v>
      </c>
      <c r="F327" s="32"/>
      <c r="G327" s="109">
        <v>0</v>
      </c>
      <c r="H327" s="107">
        <v>0</v>
      </c>
      <c r="I327" s="104"/>
      <c r="J327" s="94" t="str">
        <f t="shared" si="6"/>
        <v/>
      </c>
    </row>
    <row r="328" spans="1:10" x14ac:dyDescent="0.2">
      <c r="A328" s="89"/>
      <c r="B328" s="32" t="s">
        <v>152</v>
      </c>
      <c r="C328" s="32" t="s">
        <v>152</v>
      </c>
      <c r="D328" s="32" t="s">
        <v>152</v>
      </c>
      <c r="E328" s="32" t="s">
        <v>152</v>
      </c>
      <c r="F328" s="32"/>
      <c r="G328" s="109">
        <v>0</v>
      </c>
      <c r="H328" s="107">
        <v>0</v>
      </c>
      <c r="I328" s="104"/>
      <c r="J328" s="94" t="str">
        <f t="shared" si="6"/>
        <v/>
      </c>
    </row>
    <row r="329" spans="1:10" x14ac:dyDescent="0.2">
      <c r="A329" s="89"/>
      <c r="B329" s="32" t="s">
        <v>152</v>
      </c>
      <c r="C329" s="32" t="s">
        <v>152</v>
      </c>
      <c r="D329" s="32" t="s">
        <v>152</v>
      </c>
      <c r="E329" s="32" t="s">
        <v>152</v>
      </c>
      <c r="F329" s="32"/>
      <c r="G329" s="109">
        <v>0</v>
      </c>
      <c r="H329" s="107">
        <v>0</v>
      </c>
      <c r="I329" s="104"/>
      <c r="J329" s="94" t="str">
        <f t="shared" si="6"/>
        <v/>
      </c>
    </row>
    <row r="330" spans="1:10" x14ac:dyDescent="0.2">
      <c r="A330" s="89"/>
      <c r="B330" s="32" t="s">
        <v>152</v>
      </c>
      <c r="C330" s="32" t="s">
        <v>152</v>
      </c>
      <c r="D330" s="32" t="s">
        <v>152</v>
      </c>
      <c r="E330" s="32" t="s">
        <v>152</v>
      </c>
      <c r="F330" s="32"/>
      <c r="G330" s="109">
        <v>0</v>
      </c>
      <c r="H330" s="107">
        <v>0</v>
      </c>
      <c r="I330" s="104"/>
      <c r="J330" s="94" t="str">
        <f t="shared" si="6"/>
        <v/>
      </c>
    </row>
    <row r="331" spans="1:10" x14ac:dyDescent="0.2">
      <c r="A331" s="89"/>
      <c r="B331" s="32" t="s">
        <v>152</v>
      </c>
      <c r="C331" s="32" t="s">
        <v>152</v>
      </c>
      <c r="D331" s="32" t="s">
        <v>152</v>
      </c>
      <c r="E331" s="32" t="s">
        <v>152</v>
      </c>
      <c r="F331" s="32"/>
      <c r="G331" s="109">
        <v>0</v>
      </c>
      <c r="H331" s="107">
        <v>0</v>
      </c>
      <c r="I331" s="104"/>
      <c r="J331" s="94" t="str">
        <f t="shared" si="6"/>
        <v/>
      </c>
    </row>
    <row r="332" spans="1:10" x14ac:dyDescent="0.2">
      <c r="A332" s="89"/>
      <c r="B332" s="32" t="s">
        <v>152</v>
      </c>
      <c r="C332" s="32" t="s">
        <v>152</v>
      </c>
      <c r="D332" s="32" t="s">
        <v>152</v>
      </c>
      <c r="E332" s="32" t="s">
        <v>152</v>
      </c>
      <c r="F332" s="32"/>
      <c r="G332" s="109">
        <v>0</v>
      </c>
      <c r="H332" s="107">
        <v>0</v>
      </c>
      <c r="I332" s="104"/>
      <c r="J332" s="94" t="str">
        <f t="shared" si="6"/>
        <v/>
      </c>
    </row>
    <row r="333" spans="1:10" x14ac:dyDescent="0.2">
      <c r="A333" s="89"/>
      <c r="B333" s="32" t="s">
        <v>152</v>
      </c>
      <c r="C333" s="32" t="s">
        <v>152</v>
      </c>
      <c r="D333" s="32" t="s">
        <v>152</v>
      </c>
      <c r="E333" s="32" t="s">
        <v>152</v>
      </c>
      <c r="F333" s="32"/>
      <c r="G333" s="109">
        <v>0</v>
      </c>
      <c r="H333" s="107">
        <v>0</v>
      </c>
      <c r="I333" s="104"/>
      <c r="J333" s="94" t="str">
        <f t="shared" ref="J333:J354" si="7">IF(M333,(SUM(M333:AH333)-K333-L333)+(K333*0.0001)+(L333*0.00001),"")</f>
        <v/>
      </c>
    </row>
    <row r="334" spans="1:10" x14ac:dyDescent="0.2">
      <c r="A334" s="89"/>
      <c r="B334" s="32" t="s">
        <v>152</v>
      </c>
      <c r="C334" s="32" t="s">
        <v>152</v>
      </c>
      <c r="D334" s="32" t="s">
        <v>152</v>
      </c>
      <c r="E334" s="32" t="s">
        <v>152</v>
      </c>
      <c r="F334" s="32"/>
      <c r="G334" s="109">
        <v>0</v>
      </c>
      <c r="H334" s="107">
        <v>0</v>
      </c>
      <c r="I334" s="104"/>
      <c r="J334" s="94" t="str">
        <f t="shared" si="7"/>
        <v/>
      </c>
    </row>
    <row r="335" spans="1:10" x14ac:dyDescent="0.2">
      <c r="A335" s="89"/>
      <c r="B335" s="32" t="s">
        <v>152</v>
      </c>
      <c r="C335" s="32" t="s">
        <v>152</v>
      </c>
      <c r="D335" s="32" t="s">
        <v>152</v>
      </c>
      <c r="E335" s="32" t="s">
        <v>152</v>
      </c>
      <c r="F335" s="32"/>
      <c r="G335" s="109">
        <v>0</v>
      </c>
      <c r="H335" s="107">
        <v>0</v>
      </c>
      <c r="I335" s="104"/>
      <c r="J335" s="94" t="str">
        <f t="shared" si="7"/>
        <v/>
      </c>
    </row>
    <row r="336" spans="1:10" x14ac:dyDescent="0.2">
      <c r="A336" s="89"/>
      <c r="B336" s="32" t="s">
        <v>152</v>
      </c>
      <c r="C336" s="32" t="s">
        <v>152</v>
      </c>
      <c r="D336" s="32" t="s">
        <v>152</v>
      </c>
      <c r="E336" s="32" t="s">
        <v>152</v>
      </c>
      <c r="F336" s="32"/>
      <c r="G336" s="109">
        <v>0</v>
      </c>
      <c r="H336" s="107">
        <v>0</v>
      </c>
      <c r="I336" s="104"/>
      <c r="J336" s="94" t="str">
        <f t="shared" si="7"/>
        <v/>
      </c>
    </row>
    <row r="337" spans="1:10" x14ac:dyDescent="0.2">
      <c r="A337" s="89"/>
      <c r="B337" s="32" t="s">
        <v>152</v>
      </c>
      <c r="C337" s="32" t="s">
        <v>152</v>
      </c>
      <c r="D337" s="32" t="s">
        <v>152</v>
      </c>
      <c r="E337" s="32" t="s">
        <v>152</v>
      </c>
      <c r="F337" s="32"/>
      <c r="G337" s="109">
        <v>0</v>
      </c>
      <c r="H337" s="107">
        <v>0</v>
      </c>
      <c r="I337" s="104"/>
      <c r="J337" s="94" t="str">
        <f t="shared" si="7"/>
        <v/>
      </c>
    </row>
    <row r="338" spans="1:10" x14ac:dyDescent="0.2">
      <c r="A338" s="89"/>
      <c r="B338" s="32" t="s">
        <v>152</v>
      </c>
      <c r="C338" s="32" t="s">
        <v>152</v>
      </c>
      <c r="D338" s="32" t="s">
        <v>152</v>
      </c>
      <c r="E338" s="32" t="s">
        <v>152</v>
      </c>
      <c r="F338" s="32"/>
      <c r="G338" s="109">
        <v>0</v>
      </c>
      <c r="H338" s="107">
        <v>0</v>
      </c>
      <c r="I338" s="104"/>
      <c r="J338" s="94" t="str">
        <f t="shared" si="7"/>
        <v/>
      </c>
    </row>
    <row r="339" spans="1:10" x14ac:dyDescent="0.2">
      <c r="A339" s="89"/>
      <c r="B339" s="32" t="s">
        <v>152</v>
      </c>
      <c r="C339" s="32" t="s">
        <v>152</v>
      </c>
      <c r="D339" s="32" t="s">
        <v>152</v>
      </c>
      <c r="E339" s="32" t="s">
        <v>152</v>
      </c>
      <c r="F339" s="32"/>
      <c r="G339" s="109">
        <v>0</v>
      </c>
      <c r="H339" s="107">
        <v>0</v>
      </c>
      <c r="I339" s="104"/>
      <c r="J339" s="94" t="str">
        <f t="shared" si="7"/>
        <v/>
      </c>
    </row>
    <row r="340" spans="1:10" x14ac:dyDescent="0.2">
      <c r="A340" s="89"/>
      <c r="B340" s="32" t="s">
        <v>152</v>
      </c>
      <c r="C340" s="32" t="s">
        <v>152</v>
      </c>
      <c r="D340" s="32" t="s">
        <v>152</v>
      </c>
      <c r="E340" s="32" t="s">
        <v>152</v>
      </c>
      <c r="F340" s="32"/>
      <c r="G340" s="109">
        <v>0</v>
      </c>
      <c r="H340" s="107">
        <v>0</v>
      </c>
      <c r="I340" s="104"/>
      <c r="J340" s="94" t="str">
        <f t="shared" si="7"/>
        <v/>
      </c>
    </row>
    <row r="341" spans="1:10" x14ac:dyDescent="0.2">
      <c r="A341" s="89"/>
      <c r="B341" s="32" t="s">
        <v>152</v>
      </c>
      <c r="C341" s="32" t="s">
        <v>152</v>
      </c>
      <c r="D341" s="32" t="s">
        <v>152</v>
      </c>
      <c r="E341" s="32" t="s">
        <v>152</v>
      </c>
      <c r="F341" s="32"/>
      <c r="G341" s="109">
        <v>0</v>
      </c>
      <c r="H341" s="107">
        <v>0</v>
      </c>
      <c r="I341" s="104"/>
      <c r="J341" s="94" t="str">
        <f t="shared" si="7"/>
        <v/>
      </c>
    </row>
    <row r="342" spans="1:10" x14ac:dyDescent="0.2">
      <c r="A342" s="89"/>
      <c r="B342" s="32" t="s">
        <v>152</v>
      </c>
      <c r="C342" s="32" t="s">
        <v>152</v>
      </c>
      <c r="D342" s="32" t="s">
        <v>152</v>
      </c>
      <c r="E342" s="32" t="s">
        <v>152</v>
      </c>
      <c r="F342" s="32"/>
      <c r="G342" s="109">
        <v>0</v>
      </c>
      <c r="H342" s="107">
        <v>0</v>
      </c>
      <c r="I342" s="104"/>
      <c r="J342" s="94" t="str">
        <f t="shared" si="7"/>
        <v/>
      </c>
    </row>
    <row r="343" spans="1:10" x14ac:dyDescent="0.2">
      <c r="A343" s="89"/>
      <c r="B343" s="32" t="s">
        <v>152</v>
      </c>
      <c r="C343" s="32" t="s">
        <v>152</v>
      </c>
      <c r="D343" s="32" t="s">
        <v>152</v>
      </c>
      <c r="E343" s="32" t="s">
        <v>152</v>
      </c>
      <c r="F343" s="32"/>
      <c r="G343" s="109">
        <v>0</v>
      </c>
      <c r="H343" s="107">
        <v>0</v>
      </c>
      <c r="I343" s="104"/>
      <c r="J343" s="94" t="str">
        <f t="shared" si="7"/>
        <v/>
      </c>
    </row>
    <row r="344" spans="1:10" x14ac:dyDescent="0.2">
      <c r="A344" s="89"/>
      <c r="B344" s="32" t="s">
        <v>152</v>
      </c>
      <c r="C344" s="32" t="s">
        <v>152</v>
      </c>
      <c r="D344" s="32" t="s">
        <v>152</v>
      </c>
      <c r="E344" s="32" t="s">
        <v>152</v>
      </c>
      <c r="F344" s="32"/>
      <c r="G344" s="109">
        <v>0</v>
      </c>
      <c r="H344" s="107">
        <v>0</v>
      </c>
      <c r="I344" s="104"/>
      <c r="J344" s="94" t="str">
        <f t="shared" si="7"/>
        <v/>
      </c>
    </row>
    <row r="345" spans="1:10" x14ac:dyDescent="0.2">
      <c r="A345" s="89"/>
      <c r="B345" s="32" t="s">
        <v>152</v>
      </c>
      <c r="C345" s="32" t="s">
        <v>152</v>
      </c>
      <c r="D345" s="32" t="s">
        <v>152</v>
      </c>
      <c r="E345" s="32" t="s">
        <v>152</v>
      </c>
      <c r="F345" s="32"/>
      <c r="G345" s="109">
        <v>0</v>
      </c>
      <c r="H345" s="107">
        <v>0</v>
      </c>
      <c r="I345" s="104"/>
      <c r="J345" s="94" t="str">
        <f t="shared" si="7"/>
        <v/>
      </c>
    </row>
    <row r="346" spans="1:10" x14ac:dyDescent="0.2">
      <c r="A346" s="89"/>
      <c r="B346" s="32" t="s">
        <v>152</v>
      </c>
      <c r="C346" s="32" t="s">
        <v>152</v>
      </c>
      <c r="D346" s="32" t="s">
        <v>152</v>
      </c>
      <c r="E346" s="32" t="s">
        <v>152</v>
      </c>
      <c r="F346" s="32"/>
      <c r="G346" s="109">
        <v>0</v>
      </c>
      <c r="H346" s="107">
        <v>0</v>
      </c>
      <c r="I346" s="104"/>
      <c r="J346" s="94" t="str">
        <f t="shared" si="7"/>
        <v/>
      </c>
    </row>
    <row r="347" spans="1:10" x14ac:dyDescent="0.2">
      <c r="A347" s="89"/>
      <c r="B347" s="32" t="s">
        <v>152</v>
      </c>
      <c r="C347" s="32" t="s">
        <v>152</v>
      </c>
      <c r="D347" s="32" t="s">
        <v>152</v>
      </c>
      <c r="E347" s="32" t="s">
        <v>152</v>
      </c>
      <c r="F347" s="32"/>
      <c r="G347" s="109">
        <v>0</v>
      </c>
      <c r="H347" s="107">
        <v>0</v>
      </c>
      <c r="I347" s="104"/>
      <c r="J347" s="94" t="str">
        <f t="shared" si="7"/>
        <v/>
      </c>
    </row>
    <row r="348" spans="1:10" x14ac:dyDescent="0.2">
      <c r="A348" s="89"/>
      <c r="B348" s="32" t="s">
        <v>152</v>
      </c>
      <c r="C348" s="32" t="s">
        <v>152</v>
      </c>
      <c r="D348" s="32" t="s">
        <v>152</v>
      </c>
      <c r="E348" s="32" t="s">
        <v>152</v>
      </c>
      <c r="F348" s="32"/>
      <c r="G348" s="109">
        <v>0</v>
      </c>
      <c r="H348" s="107">
        <v>0</v>
      </c>
      <c r="I348" s="104"/>
      <c r="J348" s="94" t="str">
        <f t="shared" si="7"/>
        <v/>
      </c>
    </row>
    <row r="349" spans="1:10" x14ac:dyDescent="0.2">
      <c r="A349" s="89"/>
      <c r="B349" s="32" t="s">
        <v>152</v>
      </c>
      <c r="C349" s="32" t="s">
        <v>152</v>
      </c>
      <c r="D349" s="32" t="s">
        <v>152</v>
      </c>
      <c r="E349" s="32" t="s">
        <v>152</v>
      </c>
      <c r="F349" s="32"/>
      <c r="G349" s="109">
        <v>0</v>
      </c>
      <c r="H349" s="107">
        <v>0</v>
      </c>
      <c r="I349" s="104"/>
      <c r="J349" s="94" t="str">
        <f t="shared" si="7"/>
        <v/>
      </c>
    </row>
    <row r="350" spans="1:10" x14ac:dyDescent="0.2">
      <c r="A350" s="89"/>
      <c r="B350" s="32" t="s">
        <v>152</v>
      </c>
      <c r="C350" s="32" t="s">
        <v>152</v>
      </c>
      <c r="D350" s="32" t="s">
        <v>152</v>
      </c>
      <c r="E350" s="32" t="s">
        <v>152</v>
      </c>
      <c r="F350" s="32"/>
      <c r="G350" s="109">
        <v>0</v>
      </c>
      <c r="H350" s="107">
        <v>0</v>
      </c>
      <c r="I350" s="104"/>
      <c r="J350" s="94" t="str">
        <f t="shared" si="7"/>
        <v/>
      </c>
    </row>
    <row r="351" spans="1:10" x14ac:dyDescent="0.2">
      <c r="A351" s="89"/>
      <c r="B351" s="32" t="s">
        <v>152</v>
      </c>
      <c r="C351" s="32" t="s">
        <v>152</v>
      </c>
      <c r="D351" s="32" t="s">
        <v>152</v>
      </c>
      <c r="E351" s="32" t="s">
        <v>152</v>
      </c>
      <c r="F351" s="32"/>
      <c r="G351" s="109">
        <v>0</v>
      </c>
      <c r="H351" s="107">
        <v>0</v>
      </c>
      <c r="I351" s="104"/>
      <c r="J351" s="94" t="str">
        <f t="shared" si="7"/>
        <v/>
      </c>
    </row>
    <row r="352" spans="1:10" x14ac:dyDescent="0.2">
      <c r="A352" s="89"/>
      <c r="B352" s="32" t="s">
        <v>152</v>
      </c>
      <c r="C352" s="32" t="s">
        <v>152</v>
      </c>
      <c r="D352" s="32" t="s">
        <v>152</v>
      </c>
      <c r="E352" s="32" t="s">
        <v>152</v>
      </c>
      <c r="F352" s="32"/>
      <c r="G352" s="109">
        <v>0</v>
      </c>
      <c r="H352" s="107">
        <v>0</v>
      </c>
      <c r="I352" s="104"/>
      <c r="J352" s="94" t="str">
        <f t="shared" si="7"/>
        <v/>
      </c>
    </row>
    <row r="353" spans="1:10" x14ac:dyDescent="0.2">
      <c r="A353" s="89"/>
      <c r="B353" s="32" t="s">
        <v>152</v>
      </c>
      <c r="C353" s="32" t="s">
        <v>152</v>
      </c>
      <c r="D353" s="32" t="s">
        <v>152</v>
      </c>
      <c r="E353" s="32" t="s">
        <v>152</v>
      </c>
      <c r="F353" s="32"/>
      <c r="G353" s="109">
        <v>0</v>
      </c>
      <c r="H353" s="107">
        <v>0</v>
      </c>
      <c r="I353" s="104"/>
      <c r="J353" s="94" t="str">
        <f t="shared" si="7"/>
        <v/>
      </c>
    </row>
    <row r="354" spans="1:10" x14ac:dyDescent="0.2">
      <c r="A354" s="89"/>
      <c r="B354" s="32" t="s">
        <v>152</v>
      </c>
      <c r="C354" s="32" t="s">
        <v>152</v>
      </c>
      <c r="D354" s="32" t="s">
        <v>152</v>
      </c>
      <c r="E354" s="32" t="s">
        <v>152</v>
      </c>
      <c r="F354" s="32"/>
      <c r="G354" s="109">
        <v>0</v>
      </c>
      <c r="H354" s="107">
        <v>0</v>
      </c>
      <c r="I354" s="104"/>
      <c r="J354" s="94" t="str">
        <f t="shared" si="7"/>
        <v/>
      </c>
    </row>
    <row r="399" spans="1:10" ht="13.5" thickBot="1" x14ac:dyDescent="0.25">
      <c r="A399" s="82" t="s">
        <v>147</v>
      </c>
      <c r="B399">
        <v>4</v>
      </c>
    </row>
    <row r="400" spans="1:10" ht="26.25" thickTop="1" x14ac:dyDescent="0.2">
      <c r="A400" s="86" t="s">
        <v>122</v>
      </c>
      <c r="B400" s="87" t="s">
        <v>132</v>
      </c>
      <c r="C400" s="87" t="s">
        <v>133</v>
      </c>
      <c r="D400" s="87" t="s">
        <v>91</v>
      </c>
      <c r="E400" s="87" t="s">
        <v>140</v>
      </c>
      <c r="F400" s="87" t="s">
        <v>144</v>
      </c>
      <c r="G400" s="108" t="s">
        <v>125</v>
      </c>
      <c r="H400" s="106" t="s">
        <v>151</v>
      </c>
      <c r="I400" s="105" t="s">
        <v>150</v>
      </c>
      <c r="J400" s="105" t="s">
        <v>149</v>
      </c>
    </row>
    <row r="401" spans="1:10" x14ac:dyDescent="0.2">
      <c r="A401" s="89" t="s">
        <v>126</v>
      </c>
      <c r="B401" s="32" t="s">
        <v>38</v>
      </c>
      <c r="C401" s="32">
        <v>3</v>
      </c>
      <c r="D401" s="32" t="s">
        <v>45</v>
      </c>
      <c r="E401" s="32" t="s">
        <v>46</v>
      </c>
      <c r="F401" s="32"/>
      <c r="G401" s="109">
        <v>89</v>
      </c>
      <c r="H401" s="107">
        <v>0</v>
      </c>
      <c r="I401" s="104"/>
      <c r="J401" s="94" t="str">
        <f t="shared" ref="J401:J432" si="8">IF(M401,(SUM(M401:AH401)-K401-L401)+(K401*0.0001)+(L401*0.00001),"")</f>
        <v/>
      </c>
    </row>
    <row r="402" spans="1:10" x14ac:dyDescent="0.2">
      <c r="A402" s="89" t="s">
        <v>127</v>
      </c>
      <c r="B402" s="32" t="s">
        <v>35</v>
      </c>
      <c r="C402" s="32">
        <v>1</v>
      </c>
      <c r="D402" s="32" t="s">
        <v>97</v>
      </c>
      <c r="E402" s="32" t="s">
        <v>4</v>
      </c>
      <c r="F402" s="32"/>
      <c r="G402" s="109">
        <v>86</v>
      </c>
      <c r="H402" s="107">
        <v>0</v>
      </c>
      <c r="I402" s="104"/>
      <c r="J402" s="94" t="str">
        <f t="shared" si="8"/>
        <v/>
      </c>
    </row>
    <row r="403" spans="1:10" x14ac:dyDescent="0.2">
      <c r="A403" s="89" t="s">
        <v>128</v>
      </c>
      <c r="B403" s="32" t="s">
        <v>63</v>
      </c>
      <c r="C403" s="32">
        <v>4</v>
      </c>
      <c r="D403" s="32" t="s">
        <v>34</v>
      </c>
      <c r="E403" s="32" t="s">
        <v>22</v>
      </c>
      <c r="F403" s="32"/>
      <c r="G403" s="109">
        <v>47</v>
      </c>
      <c r="H403" s="107">
        <v>47.000100000000003</v>
      </c>
      <c r="I403" s="104">
        <v>47</v>
      </c>
      <c r="J403" s="94" t="str">
        <f t="shared" si="8"/>
        <v/>
      </c>
    </row>
    <row r="404" spans="1:10" x14ac:dyDescent="0.2">
      <c r="A404" s="89" t="s">
        <v>129</v>
      </c>
      <c r="B404" s="32" t="s">
        <v>37</v>
      </c>
      <c r="C404" s="32">
        <v>2</v>
      </c>
      <c r="D404" s="32" t="s">
        <v>54</v>
      </c>
      <c r="E404" s="32" t="s">
        <v>44</v>
      </c>
      <c r="F404" s="32"/>
      <c r="G404" s="109">
        <v>51</v>
      </c>
      <c r="H404" s="107">
        <v>51.000110000000006</v>
      </c>
      <c r="I404" s="104">
        <v>51</v>
      </c>
      <c r="J404" s="94" t="str">
        <f t="shared" si="8"/>
        <v/>
      </c>
    </row>
    <row r="405" spans="1:10" x14ac:dyDescent="0.2">
      <c r="A405" s="89" t="s">
        <v>130</v>
      </c>
      <c r="B405" s="32" t="s">
        <v>38</v>
      </c>
      <c r="C405" s="32">
        <v>3</v>
      </c>
      <c r="D405" s="32" t="s">
        <v>43</v>
      </c>
      <c r="E405" s="32" t="s">
        <v>44</v>
      </c>
      <c r="F405" s="32"/>
      <c r="G405" s="109">
        <v>90</v>
      </c>
      <c r="H405" s="107">
        <v>0</v>
      </c>
      <c r="I405" s="104"/>
      <c r="J405" s="94" t="str">
        <f t="shared" si="8"/>
        <v/>
      </c>
    </row>
    <row r="406" spans="1:10" x14ac:dyDescent="0.2">
      <c r="A406" s="89" t="s">
        <v>131</v>
      </c>
      <c r="B406" s="32" t="s">
        <v>63</v>
      </c>
      <c r="C406" s="32">
        <v>4</v>
      </c>
      <c r="D406" s="32" t="s">
        <v>2</v>
      </c>
      <c r="E406" s="32" t="s">
        <v>3</v>
      </c>
      <c r="F406" s="32"/>
      <c r="G406" s="109">
        <v>85</v>
      </c>
      <c r="H406" s="107">
        <v>0</v>
      </c>
      <c r="I406" s="104"/>
      <c r="J406" s="94" t="str">
        <f t="shared" si="8"/>
        <v/>
      </c>
    </row>
    <row r="407" spans="1:10" x14ac:dyDescent="0.2">
      <c r="A407" s="89" t="s">
        <v>139</v>
      </c>
      <c r="B407" s="32" t="s">
        <v>35</v>
      </c>
      <c r="C407" s="32">
        <v>1</v>
      </c>
      <c r="D407" s="32" t="s">
        <v>94</v>
      </c>
      <c r="E407" s="32" t="s">
        <v>95</v>
      </c>
      <c r="F407" s="32"/>
      <c r="G407" s="109">
        <v>85</v>
      </c>
      <c r="H407" s="107">
        <v>0</v>
      </c>
      <c r="I407" s="104"/>
      <c r="J407" s="94" t="str">
        <f t="shared" si="8"/>
        <v/>
      </c>
    </row>
    <row r="408" spans="1:10" x14ac:dyDescent="0.2">
      <c r="A408" s="89" t="s">
        <v>141</v>
      </c>
      <c r="B408" s="32" t="s">
        <v>35</v>
      </c>
      <c r="C408" s="32">
        <v>1</v>
      </c>
      <c r="D408" s="32" t="s">
        <v>2</v>
      </c>
      <c r="E408" s="32" t="s">
        <v>16</v>
      </c>
      <c r="F408" s="32"/>
      <c r="G408" s="109">
        <v>63</v>
      </c>
      <c r="H408" s="107">
        <v>63.0002</v>
      </c>
      <c r="I408" s="104">
        <v>63</v>
      </c>
      <c r="J408" s="94" t="str">
        <f t="shared" si="8"/>
        <v/>
      </c>
    </row>
    <row r="409" spans="1:10" x14ac:dyDescent="0.2">
      <c r="A409" s="89"/>
      <c r="B409" s="32" t="s">
        <v>152</v>
      </c>
      <c r="C409" s="32" t="s">
        <v>152</v>
      </c>
      <c r="D409" s="32" t="s">
        <v>152</v>
      </c>
      <c r="E409" s="32" t="s">
        <v>152</v>
      </c>
      <c r="F409" s="32"/>
      <c r="G409" s="109">
        <v>0</v>
      </c>
      <c r="H409" s="107">
        <v>0</v>
      </c>
      <c r="I409" s="104"/>
      <c r="J409" s="94" t="str">
        <f t="shared" si="8"/>
        <v/>
      </c>
    </row>
    <row r="410" spans="1:10" x14ac:dyDescent="0.2">
      <c r="A410" s="89"/>
      <c r="B410" s="32" t="s">
        <v>152</v>
      </c>
      <c r="C410" s="32" t="s">
        <v>152</v>
      </c>
      <c r="D410" s="32" t="s">
        <v>152</v>
      </c>
      <c r="E410" s="32" t="s">
        <v>152</v>
      </c>
      <c r="F410" s="32"/>
      <c r="G410" s="109">
        <v>0</v>
      </c>
      <c r="H410" s="107">
        <v>0</v>
      </c>
      <c r="I410" s="104"/>
      <c r="J410" s="94" t="str">
        <f t="shared" si="8"/>
        <v/>
      </c>
    </row>
    <row r="411" spans="1:10" x14ac:dyDescent="0.2">
      <c r="A411" s="89"/>
      <c r="B411" s="32" t="s">
        <v>152</v>
      </c>
      <c r="C411" s="32" t="s">
        <v>152</v>
      </c>
      <c r="D411" s="32" t="s">
        <v>152</v>
      </c>
      <c r="E411" s="32" t="s">
        <v>152</v>
      </c>
      <c r="F411" s="32"/>
      <c r="G411" s="109">
        <v>0</v>
      </c>
      <c r="H411" s="107">
        <v>0</v>
      </c>
      <c r="I411" s="104"/>
      <c r="J411" s="94" t="str">
        <f t="shared" si="8"/>
        <v/>
      </c>
    </row>
    <row r="412" spans="1:10" x14ac:dyDescent="0.2">
      <c r="A412" s="89"/>
      <c r="B412" s="32" t="s">
        <v>152</v>
      </c>
      <c r="C412" s="32" t="s">
        <v>152</v>
      </c>
      <c r="D412" s="32" t="s">
        <v>152</v>
      </c>
      <c r="E412" s="32" t="s">
        <v>152</v>
      </c>
      <c r="F412" s="32"/>
      <c r="G412" s="109">
        <v>0</v>
      </c>
      <c r="H412" s="107">
        <v>0</v>
      </c>
      <c r="I412" s="104"/>
      <c r="J412" s="94" t="str">
        <f t="shared" si="8"/>
        <v/>
      </c>
    </row>
    <row r="413" spans="1:10" x14ac:dyDescent="0.2">
      <c r="A413" s="89"/>
      <c r="B413" s="32" t="s">
        <v>152</v>
      </c>
      <c r="C413" s="32" t="s">
        <v>152</v>
      </c>
      <c r="D413" s="32" t="s">
        <v>152</v>
      </c>
      <c r="E413" s="32" t="s">
        <v>152</v>
      </c>
      <c r="F413" s="32"/>
      <c r="G413" s="109">
        <v>0</v>
      </c>
      <c r="H413" s="107">
        <v>0</v>
      </c>
      <c r="I413" s="104"/>
      <c r="J413" s="94" t="str">
        <f t="shared" si="8"/>
        <v/>
      </c>
    </row>
    <row r="414" spans="1:10" x14ac:dyDescent="0.2">
      <c r="A414" s="89"/>
      <c r="B414" s="32" t="s">
        <v>152</v>
      </c>
      <c r="C414" s="32" t="s">
        <v>152</v>
      </c>
      <c r="D414" s="32" t="s">
        <v>152</v>
      </c>
      <c r="E414" s="32" t="s">
        <v>152</v>
      </c>
      <c r="F414" s="32"/>
      <c r="G414" s="109">
        <v>0</v>
      </c>
      <c r="H414" s="107">
        <v>0</v>
      </c>
      <c r="I414" s="104"/>
      <c r="J414" s="94" t="str">
        <f t="shared" si="8"/>
        <v/>
      </c>
    </row>
    <row r="415" spans="1:10" x14ac:dyDescent="0.2">
      <c r="A415" s="89"/>
      <c r="B415" s="32" t="s">
        <v>152</v>
      </c>
      <c r="C415" s="32" t="s">
        <v>152</v>
      </c>
      <c r="D415" s="32" t="s">
        <v>152</v>
      </c>
      <c r="E415" s="32" t="s">
        <v>152</v>
      </c>
      <c r="F415" s="32"/>
      <c r="G415" s="109">
        <v>0</v>
      </c>
      <c r="H415" s="107">
        <v>0</v>
      </c>
      <c r="I415" s="104"/>
      <c r="J415" s="94" t="str">
        <f t="shared" si="8"/>
        <v/>
      </c>
    </row>
    <row r="416" spans="1:10" x14ac:dyDescent="0.2">
      <c r="A416" s="89"/>
      <c r="B416" s="32" t="s">
        <v>152</v>
      </c>
      <c r="C416" s="32" t="s">
        <v>152</v>
      </c>
      <c r="D416" s="32" t="s">
        <v>152</v>
      </c>
      <c r="E416" s="32" t="s">
        <v>152</v>
      </c>
      <c r="F416" s="32"/>
      <c r="G416" s="109">
        <v>0</v>
      </c>
      <c r="H416" s="107">
        <v>0</v>
      </c>
      <c r="I416" s="104"/>
      <c r="J416" s="94" t="str">
        <f t="shared" si="8"/>
        <v/>
      </c>
    </row>
    <row r="417" spans="1:10" x14ac:dyDescent="0.2">
      <c r="A417" s="89"/>
      <c r="B417" s="32" t="s">
        <v>152</v>
      </c>
      <c r="C417" s="32" t="s">
        <v>152</v>
      </c>
      <c r="D417" s="32" t="s">
        <v>152</v>
      </c>
      <c r="E417" s="32" t="s">
        <v>152</v>
      </c>
      <c r="F417" s="32"/>
      <c r="G417" s="109">
        <v>0</v>
      </c>
      <c r="H417" s="107">
        <v>0</v>
      </c>
      <c r="I417" s="104"/>
      <c r="J417" s="94" t="str">
        <f t="shared" si="8"/>
        <v/>
      </c>
    </row>
    <row r="418" spans="1:10" x14ac:dyDescent="0.2">
      <c r="A418" s="89"/>
      <c r="B418" s="32" t="s">
        <v>152</v>
      </c>
      <c r="C418" s="32" t="s">
        <v>152</v>
      </c>
      <c r="D418" s="32" t="s">
        <v>152</v>
      </c>
      <c r="E418" s="32" t="s">
        <v>152</v>
      </c>
      <c r="F418" s="32"/>
      <c r="G418" s="109">
        <v>0</v>
      </c>
      <c r="H418" s="107">
        <v>0</v>
      </c>
      <c r="I418" s="104"/>
      <c r="J418" s="94" t="str">
        <f t="shared" si="8"/>
        <v/>
      </c>
    </row>
    <row r="419" spans="1:10" x14ac:dyDescent="0.2">
      <c r="A419" s="89"/>
      <c r="B419" s="32" t="s">
        <v>152</v>
      </c>
      <c r="C419" s="32" t="s">
        <v>152</v>
      </c>
      <c r="D419" s="32" t="s">
        <v>152</v>
      </c>
      <c r="E419" s="32" t="s">
        <v>152</v>
      </c>
      <c r="F419" s="32"/>
      <c r="G419" s="109">
        <v>0</v>
      </c>
      <c r="H419" s="107">
        <v>0</v>
      </c>
      <c r="I419" s="104"/>
      <c r="J419" s="94" t="str">
        <f t="shared" si="8"/>
        <v/>
      </c>
    </row>
    <row r="420" spans="1:10" x14ac:dyDescent="0.2">
      <c r="A420" s="89"/>
      <c r="B420" s="32" t="s">
        <v>152</v>
      </c>
      <c r="C420" s="32" t="s">
        <v>152</v>
      </c>
      <c r="D420" s="32" t="s">
        <v>152</v>
      </c>
      <c r="E420" s="32" t="s">
        <v>152</v>
      </c>
      <c r="F420" s="32"/>
      <c r="G420" s="109">
        <v>0</v>
      </c>
      <c r="H420" s="107">
        <v>0</v>
      </c>
      <c r="I420" s="104"/>
      <c r="J420" s="94" t="str">
        <f t="shared" si="8"/>
        <v/>
      </c>
    </row>
    <row r="421" spans="1:10" x14ac:dyDescent="0.2">
      <c r="A421" s="89"/>
      <c r="B421" s="32" t="s">
        <v>152</v>
      </c>
      <c r="C421" s="32" t="s">
        <v>152</v>
      </c>
      <c r="D421" s="32" t="s">
        <v>152</v>
      </c>
      <c r="E421" s="32" t="s">
        <v>152</v>
      </c>
      <c r="F421" s="32"/>
      <c r="G421" s="109">
        <v>0</v>
      </c>
      <c r="H421" s="107">
        <v>0</v>
      </c>
      <c r="I421" s="104"/>
      <c r="J421" s="94" t="str">
        <f t="shared" si="8"/>
        <v/>
      </c>
    </row>
    <row r="422" spans="1:10" x14ac:dyDescent="0.2">
      <c r="A422" s="89"/>
      <c r="B422" s="32" t="s">
        <v>152</v>
      </c>
      <c r="C422" s="32" t="s">
        <v>152</v>
      </c>
      <c r="D422" s="32" t="s">
        <v>152</v>
      </c>
      <c r="E422" s="32" t="s">
        <v>152</v>
      </c>
      <c r="F422" s="32"/>
      <c r="G422" s="109">
        <v>0</v>
      </c>
      <c r="H422" s="107">
        <v>0</v>
      </c>
      <c r="I422" s="104"/>
      <c r="J422" s="94" t="str">
        <f t="shared" si="8"/>
        <v/>
      </c>
    </row>
    <row r="423" spans="1:10" x14ac:dyDescent="0.2">
      <c r="A423" s="89"/>
      <c r="B423" s="32" t="s">
        <v>152</v>
      </c>
      <c r="C423" s="32" t="s">
        <v>152</v>
      </c>
      <c r="D423" s="32" t="s">
        <v>152</v>
      </c>
      <c r="E423" s="32" t="s">
        <v>152</v>
      </c>
      <c r="F423" s="32"/>
      <c r="G423" s="109">
        <v>0</v>
      </c>
      <c r="H423" s="107">
        <v>0</v>
      </c>
      <c r="I423" s="104"/>
      <c r="J423" s="94" t="str">
        <f t="shared" si="8"/>
        <v/>
      </c>
    </row>
    <row r="424" spans="1:10" x14ac:dyDescent="0.2">
      <c r="A424" s="89"/>
      <c r="B424" s="32" t="s">
        <v>152</v>
      </c>
      <c r="C424" s="32" t="s">
        <v>152</v>
      </c>
      <c r="D424" s="32" t="s">
        <v>152</v>
      </c>
      <c r="E424" s="32" t="s">
        <v>152</v>
      </c>
      <c r="F424" s="32"/>
      <c r="G424" s="109">
        <v>0</v>
      </c>
      <c r="H424" s="107">
        <v>0</v>
      </c>
      <c r="I424" s="104"/>
      <c r="J424" s="94" t="str">
        <f t="shared" si="8"/>
        <v/>
      </c>
    </row>
    <row r="425" spans="1:10" x14ac:dyDescent="0.2">
      <c r="A425" s="89"/>
      <c r="B425" s="32" t="s">
        <v>152</v>
      </c>
      <c r="C425" s="32" t="s">
        <v>152</v>
      </c>
      <c r="D425" s="32" t="s">
        <v>152</v>
      </c>
      <c r="E425" s="32" t="s">
        <v>152</v>
      </c>
      <c r="F425" s="32"/>
      <c r="G425" s="109">
        <v>0</v>
      </c>
      <c r="H425" s="107">
        <v>0</v>
      </c>
      <c r="I425" s="104"/>
      <c r="J425" s="94" t="str">
        <f t="shared" si="8"/>
        <v/>
      </c>
    </row>
    <row r="426" spans="1:10" x14ac:dyDescent="0.2">
      <c r="A426" s="89"/>
      <c r="B426" s="32" t="s">
        <v>152</v>
      </c>
      <c r="C426" s="32" t="s">
        <v>152</v>
      </c>
      <c r="D426" s="32" t="s">
        <v>152</v>
      </c>
      <c r="E426" s="32" t="s">
        <v>152</v>
      </c>
      <c r="F426" s="32"/>
      <c r="G426" s="109">
        <v>0</v>
      </c>
      <c r="H426" s="107">
        <v>0</v>
      </c>
      <c r="I426" s="104"/>
      <c r="J426" s="94" t="str">
        <f t="shared" si="8"/>
        <v/>
      </c>
    </row>
    <row r="427" spans="1:10" x14ac:dyDescent="0.2">
      <c r="A427" s="89"/>
      <c r="B427" s="32" t="s">
        <v>152</v>
      </c>
      <c r="C427" s="32" t="s">
        <v>152</v>
      </c>
      <c r="D427" s="32" t="s">
        <v>152</v>
      </c>
      <c r="E427" s="32" t="s">
        <v>152</v>
      </c>
      <c r="F427" s="32"/>
      <c r="G427" s="109">
        <v>0</v>
      </c>
      <c r="H427" s="107">
        <v>0</v>
      </c>
      <c r="I427" s="104"/>
      <c r="J427" s="94" t="str">
        <f t="shared" si="8"/>
        <v/>
      </c>
    </row>
    <row r="428" spans="1:10" x14ac:dyDescent="0.2">
      <c r="A428" s="89"/>
      <c r="B428" s="32" t="s">
        <v>152</v>
      </c>
      <c r="C428" s="32" t="s">
        <v>152</v>
      </c>
      <c r="D428" s="32" t="s">
        <v>152</v>
      </c>
      <c r="E428" s="32" t="s">
        <v>152</v>
      </c>
      <c r="F428" s="32"/>
      <c r="G428" s="109">
        <v>0</v>
      </c>
      <c r="H428" s="107">
        <v>0</v>
      </c>
      <c r="I428" s="104"/>
      <c r="J428" s="94" t="str">
        <f t="shared" si="8"/>
        <v/>
      </c>
    </row>
    <row r="429" spans="1:10" x14ac:dyDescent="0.2">
      <c r="A429" s="89"/>
      <c r="B429" s="32" t="s">
        <v>152</v>
      </c>
      <c r="C429" s="32" t="s">
        <v>152</v>
      </c>
      <c r="D429" s="32" t="s">
        <v>152</v>
      </c>
      <c r="E429" s="32" t="s">
        <v>152</v>
      </c>
      <c r="F429" s="32"/>
      <c r="G429" s="109">
        <v>0</v>
      </c>
      <c r="H429" s="107">
        <v>0</v>
      </c>
      <c r="I429" s="104"/>
      <c r="J429" s="94" t="str">
        <f t="shared" si="8"/>
        <v/>
      </c>
    </row>
    <row r="430" spans="1:10" x14ac:dyDescent="0.2">
      <c r="A430" s="89"/>
      <c r="B430" s="32" t="s">
        <v>152</v>
      </c>
      <c r="C430" s="32" t="s">
        <v>152</v>
      </c>
      <c r="D430" s="32" t="s">
        <v>152</v>
      </c>
      <c r="E430" s="32" t="s">
        <v>152</v>
      </c>
      <c r="F430" s="32"/>
      <c r="G430" s="109">
        <v>0</v>
      </c>
      <c r="H430" s="107">
        <v>0</v>
      </c>
      <c r="I430" s="104"/>
      <c r="J430" s="94" t="str">
        <f t="shared" si="8"/>
        <v/>
      </c>
    </row>
    <row r="431" spans="1:10" x14ac:dyDescent="0.2">
      <c r="A431" s="89"/>
      <c r="B431" s="32" t="s">
        <v>152</v>
      </c>
      <c r="C431" s="32" t="s">
        <v>152</v>
      </c>
      <c r="D431" s="32" t="s">
        <v>152</v>
      </c>
      <c r="E431" s="32" t="s">
        <v>152</v>
      </c>
      <c r="F431" s="32"/>
      <c r="G431" s="109">
        <v>0</v>
      </c>
      <c r="H431" s="107">
        <v>0</v>
      </c>
      <c r="I431" s="104"/>
      <c r="J431" s="94" t="str">
        <f t="shared" si="8"/>
        <v/>
      </c>
    </row>
    <row r="432" spans="1:10" x14ac:dyDescent="0.2">
      <c r="A432" s="89"/>
      <c r="B432" s="32" t="s">
        <v>152</v>
      </c>
      <c r="C432" s="32" t="s">
        <v>152</v>
      </c>
      <c r="D432" s="32" t="s">
        <v>152</v>
      </c>
      <c r="E432" s="32" t="s">
        <v>152</v>
      </c>
      <c r="F432" s="32"/>
      <c r="G432" s="109">
        <v>0</v>
      </c>
      <c r="H432" s="107">
        <v>0</v>
      </c>
      <c r="I432" s="104"/>
      <c r="J432" s="94" t="str">
        <f t="shared" si="8"/>
        <v/>
      </c>
    </row>
    <row r="433" spans="1:10" x14ac:dyDescent="0.2">
      <c r="A433" s="89"/>
      <c r="B433" s="32" t="s">
        <v>152</v>
      </c>
      <c r="C433" s="32" t="s">
        <v>152</v>
      </c>
      <c r="D433" s="32" t="s">
        <v>152</v>
      </c>
      <c r="E433" s="32" t="s">
        <v>152</v>
      </c>
      <c r="F433" s="32"/>
      <c r="G433" s="109">
        <v>0</v>
      </c>
      <c r="H433" s="107">
        <v>0</v>
      </c>
      <c r="I433" s="104"/>
      <c r="J433" s="94" t="str">
        <f t="shared" ref="J433:J454" si="9">IF(M433,(SUM(M433:AH433)-K433-L433)+(K433*0.0001)+(L433*0.00001),"")</f>
        <v/>
      </c>
    </row>
    <row r="434" spans="1:10" x14ac:dyDescent="0.2">
      <c r="A434" s="89"/>
      <c r="B434" s="32" t="s">
        <v>152</v>
      </c>
      <c r="C434" s="32" t="s">
        <v>152</v>
      </c>
      <c r="D434" s="32" t="s">
        <v>152</v>
      </c>
      <c r="E434" s="32" t="s">
        <v>152</v>
      </c>
      <c r="F434" s="32"/>
      <c r="G434" s="109">
        <v>0</v>
      </c>
      <c r="H434" s="107">
        <v>0</v>
      </c>
      <c r="I434" s="104"/>
      <c r="J434" s="94" t="str">
        <f t="shared" si="9"/>
        <v/>
      </c>
    </row>
    <row r="435" spans="1:10" x14ac:dyDescent="0.2">
      <c r="A435" s="89"/>
      <c r="B435" s="32" t="s">
        <v>152</v>
      </c>
      <c r="C435" s="32" t="s">
        <v>152</v>
      </c>
      <c r="D435" s="32" t="s">
        <v>152</v>
      </c>
      <c r="E435" s="32" t="s">
        <v>152</v>
      </c>
      <c r="F435" s="32"/>
      <c r="G435" s="109">
        <v>0</v>
      </c>
      <c r="H435" s="107">
        <v>0</v>
      </c>
      <c r="I435" s="104"/>
      <c r="J435" s="94" t="str">
        <f t="shared" si="9"/>
        <v/>
      </c>
    </row>
    <row r="436" spans="1:10" x14ac:dyDescent="0.2">
      <c r="A436" s="89"/>
      <c r="B436" s="32" t="s">
        <v>152</v>
      </c>
      <c r="C436" s="32" t="s">
        <v>152</v>
      </c>
      <c r="D436" s="32" t="s">
        <v>152</v>
      </c>
      <c r="E436" s="32" t="s">
        <v>152</v>
      </c>
      <c r="F436" s="32"/>
      <c r="G436" s="109">
        <v>0</v>
      </c>
      <c r="H436" s="107">
        <v>0</v>
      </c>
      <c r="I436" s="104"/>
      <c r="J436" s="94" t="str">
        <f t="shared" si="9"/>
        <v/>
      </c>
    </row>
    <row r="437" spans="1:10" x14ac:dyDescent="0.2">
      <c r="A437" s="89"/>
      <c r="B437" s="32" t="s">
        <v>152</v>
      </c>
      <c r="C437" s="32" t="s">
        <v>152</v>
      </c>
      <c r="D437" s="32" t="s">
        <v>152</v>
      </c>
      <c r="E437" s="32" t="s">
        <v>152</v>
      </c>
      <c r="F437" s="32"/>
      <c r="G437" s="109">
        <v>0</v>
      </c>
      <c r="H437" s="107">
        <v>0</v>
      </c>
      <c r="I437" s="104"/>
      <c r="J437" s="94" t="str">
        <f t="shared" si="9"/>
        <v/>
      </c>
    </row>
    <row r="438" spans="1:10" x14ac:dyDescent="0.2">
      <c r="A438" s="89"/>
      <c r="B438" s="32" t="s">
        <v>152</v>
      </c>
      <c r="C438" s="32" t="s">
        <v>152</v>
      </c>
      <c r="D438" s="32" t="s">
        <v>152</v>
      </c>
      <c r="E438" s="32" t="s">
        <v>152</v>
      </c>
      <c r="F438" s="32"/>
      <c r="G438" s="109">
        <v>0</v>
      </c>
      <c r="H438" s="107">
        <v>0</v>
      </c>
      <c r="I438" s="104"/>
      <c r="J438" s="94" t="str">
        <f t="shared" si="9"/>
        <v/>
      </c>
    </row>
    <row r="439" spans="1:10" x14ac:dyDescent="0.2">
      <c r="A439" s="89"/>
      <c r="B439" s="32" t="s">
        <v>152</v>
      </c>
      <c r="C439" s="32" t="s">
        <v>152</v>
      </c>
      <c r="D439" s="32" t="s">
        <v>152</v>
      </c>
      <c r="E439" s="32" t="s">
        <v>152</v>
      </c>
      <c r="F439" s="32"/>
      <c r="G439" s="109">
        <v>0</v>
      </c>
      <c r="H439" s="107">
        <v>0</v>
      </c>
      <c r="I439" s="104"/>
      <c r="J439" s="94" t="str">
        <f t="shared" si="9"/>
        <v/>
      </c>
    </row>
    <row r="440" spans="1:10" x14ac:dyDescent="0.2">
      <c r="A440" s="89"/>
      <c r="B440" s="32" t="s">
        <v>152</v>
      </c>
      <c r="C440" s="32" t="s">
        <v>152</v>
      </c>
      <c r="D440" s="32" t="s">
        <v>152</v>
      </c>
      <c r="E440" s="32" t="s">
        <v>152</v>
      </c>
      <c r="F440" s="32"/>
      <c r="G440" s="109">
        <v>0</v>
      </c>
      <c r="H440" s="107">
        <v>0</v>
      </c>
      <c r="I440" s="104"/>
      <c r="J440" s="94" t="str">
        <f t="shared" si="9"/>
        <v/>
      </c>
    </row>
    <row r="441" spans="1:10" x14ac:dyDescent="0.2">
      <c r="A441" s="89"/>
      <c r="B441" s="32" t="s">
        <v>152</v>
      </c>
      <c r="C441" s="32" t="s">
        <v>152</v>
      </c>
      <c r="D441" s="32" t="s">
        <v>152</v>
      </c>
      <c r="E441" s="32" t="s">
        <v>152</v>
      </c>
      <c r="F441" s="32"/>
      <c r="G441" s="109">
        <v>0</v>
      </c>
      <c r="H441" s="107">
        <v>0</v>
      </c>
      <c r="I441" s="104"/>
      <c r="J441" s="94" t="str">
        <f t="shared" si="9"/>
        <v/>
      </c>
    </row>
    <row r="442" spans="1:10" x14ac:dyDescent="0.2">
      <c r="A442" s="89"/>
      <c r="B442" s="32" t="s">
        <v>152</v>
      </c>
      <c r="C442" s="32" t="s">
        <v>152</v>
      </c>
      <c r="D442" s="32" t="s">
        <v>152</v>
      </c>
      <c r="E442" s="32" t="s">
        <v>152</v>
      </c>
      <c r="F442" s="32"/>
      <c r="G442" s="109">
        <v>0</v>
      </c>
      <c r="H442" s="107">
        <v>0</v>
      </c>
      <c r="I442" s="104"/>
      <c r="J442" s="94" t="str">
        <f t="shared" si="9"/>
        <v/>
      </c>
    </row>
    <row r="443" spans="1:10" x14ac:dyDescent="0.2">
      <c r="A443" s="89"/>
      <c r="B443" s="32" t="s">
        <v>152</v>
      </c>
      <c r="C443" s="32" t="s">
        <v>152</v>
      </c>
      <c r="D443" s="32" t="s">
        <v>152</v>
      </c>
      <c r="E443" s="32" t="s">
        <v>152</v>
      </c>
      <c r="F443" s="32"/>
      <c r="G443" s="109">
        <v>0</v>
      </c>
      <c r="H443" s="107">
        <v>0</v>
      </c>
      <c r="I443" s="104"/>
      <c r="J443" s="94" t="str">
        <f t="shared" si="9"/>
        <v/>
      </c>
    </row>
    <row r="444" spans="1:10" x14ac:dyDescent="0.2">
      <c r="A444" s="89"/>
      <c r="B444" s="32" t="s">
        <v>152</v>
      </c>
      <c r="C444" s="32" t="s">
        <v>152</v>
      </c>
      <c r="D444" s="32" t="s">
        <v>152</v>
      </c>
      <c r="E444" s="32" t="s">
        <v>152</v>
      </c>
      <c r="F444" s="32"/>
      <c r="G444" s="109">
        <v>0</v>
      </c>
      <c r="H444" s="107">
        <v>0</v>
      </c>
      <c r="I444" s="104"/>
      <c r="J444" s="94" t="str">
        <f t="shared" si="9"/>
        <v/>
      </c>
    </row>
    <row r="445" spans="1:10" x14ac:dyDescent="0.2">
      <c r="A445" s="89"/>
      <c r="B445" s="32" t="s">
        <v>152</v>
      </c>
      <c r="C445" s="32" t="s">
        <v>152</v>
      </c>
      <c r="D445" s="32" t="s">
        <v>152</v>
      </c>
      <c r="E445" s="32" t="s">
        <v>152</v>
      </c>
      <c r="F445" s="32"/>
      <c r="G445" s="109">
        <v>0</v>
      </c>
      <c r="H445" s="107">
        <v>0</v>
      </c>
      <c r="I445" s="104"/>
      <c r="J445" s="94" t="str">
        <f t="shared" si="9"/>
        <v/>
      </c>
    </row>
    <row r="446" spans="1:10" x14ac:dyDescent="0.2">
      <c r="A446" s="89"/>
      <c r="B446" s="32" t="s">
        <v>152</v>
      </c>
      <c r="C446" s="32" t="s">
        <v>152</v>
      </c>
      <c r="D446" s="32" t="s">
        <v>152</v>
      </c>
      <c r="E446" s="32" t="s">
        <v>152</v>
      </c>
      <c r="F446" s="32"/>
      <c r="G446" s="109">
        <v>0</v>
      </c>
      <c r="H446" s="107">
        <v>0</v>
      </c>
      <c r="I446" s="104"/>
      <c r="J446" s="94" t="str">
        <f t="shared" si="9"/>
        <v/>
      </c>
    </row>
    <row r="447" spans="1:10" x14ac:dyDescent="0.2">
      <c r="A447" s="89"/>
      <c r="B447" s="32" t="s">
        <v>152</v>
      </c>
      <c r="C447" s="32" t="s">
        <v>152</v>
      </c>
      <c r="D447" s="32" t="s">
        <v>152</v>
      </c>
      <c r="E447" s="32" t="s">
        <v>152</v>
      </c>
      <c r="F447" s="32"/>
      <c r="G447" s="109">
        <v>0</v>
      </c>
      <c r="H447" s="107">
        <v>0</v>
      </c>
      <c r="I447" s="104"/>
      <c r="J447" s="94" t="str">
        <f t="shared" si="9"/>
        <v/>
      </c>
    </row>
    <row r="448" spans="1:10" x14ac:dyDescent="0.2">
      <c r="A448" s="89"/>
      <c r="B448" s="32" t="s">
        <v>152</v>
      </c>
      <c r="C448" s="32" t="s">
        <v>152</v>
      </c>
      <c r="D448" s="32" t="s">
        <v>152</v>
      </c>
      <c r="E448" s="32" t="s">
        <v>152</v>
      </c>
      <c r="F448" s="32"/>
      <c r="G448" s="109">
        <v>0</v>
      </c>
      <c r="H448" s="107">
        <v>0</v>
      </c>
      <c r="I448" s="104"/>
      <c r="J448" s="94" t="str">
        <f t="shared" si="9"/>
        <v/>
      </c>
    </row>
    <row r="449" spans="1:10" x14ac:dyDescent="0.2">
      <c r="A449" s="89"/>
      <c r="B449" s="32" t="s">
        <v>152</v>
      </c>
      <c r="C449" s="32" t="s">
        <v>152</v>
      </c>
      <c r="D449" s="32" t="s">
        <v>152</v>
      </c>
      <c r="E449" s="32" t="s">
        <v>152</v>
      </c>
      <c r="F449" s="32"/>
      <c r="G449" s="109">
        <v>0</v>
      </c>
      <c r="H449" s="107">
        <v>0</v>
      </c>
      <c r="I449" s="104"/>
      <c r="J449" s="94" t="str">
        <f t="shared" si="9"/>
        <v/>
      </c>
    </row>
    <row r="450" spans="1:10" x14ac:dyDescent="0.2">
      <c r="A450" s="89"/>
      <c r="B450" s="32" t="s">
        <v>152</v>
      </c>
      <c r="C450" s="32" t="s">
        <v>152</v>
      </c>
      <c r="D450" s="32" t="s">
        <v>152</v>
      </c>
      <c r="E450" s="32" t="s">
        <v>152</v>
      </c>
      <c r="F450" s="32"/>
      <c r="G450" s="109">
        <v>0</v>
      </c>
      <c r="H450" s="107">
        <v>0</v>
      </c>
      <c r="I450" s="104"/>
      <c r="J450" s="94" t="str">
        <f t="shared" si="9"/>
        <v/>
      </c>
    </row>
    <row r="451" spans="1:10" x14ac:dyDescent="0.2">
      <c r="A451" s="89"/>
      <c r="B451" s="32" t="s">
        <v>152</v>
      </c>
      <c r="C451" s="32" t="s">
        <v>152</v>
      </c>
      <c r="D451" s="32" t="s">
        <v>152</v>
      </c>
      <c r="E451" s="32" t="s">
        <v>152</v>
      </c>
      <c r="F451" s="32"/>
      <c r="G451" s="109">
        <v>0</v>
      </c>
      <c r="H451" s="107">
        <v>0</v>
      </c>
      <c r="I451" s="104"/>
      <c r="J451" s="94" t="str">
        <f t="shared" si="9"/>
        <v/>
      </c>
    </row>
    <row r="452" spans="1:10" x14ac:dyDescent="0.2">
      <c r="A452" s="89"/>
      <c r="B452" s="32" t="s">
        <v>152</v>
      </c>
      <c r="C452" s="32" t="s">
        <v>152</v>
      </c>
      <c r="D452" s="32" t="s">
        <v>152</v>
      </c>
      <c r="E452" s="32" t="s">
        <v>152</v>
      </c>
      <c r="F452" s="32"/>
      <c r="G452" s="109">
        <v>0</v>
      </c>
      <c r="H452" s="107">
        <v>0</v>
      </c>
      <c r="I452" s="104"/>
      <c r="J452" s="94" t="str">
        <f t="shared" si="9"/>
        <v/>
      </c>
    </row>
    <row r="453" spans="1:10" x14ac:dyDescent="0.2">
      <c r="A453" s="89"/>
      <c r="B453" s="32" t="s">
        <v>152</v>
      </c>
      <c r="C453" s="32" t="s">
        <v>152</v>
      </c>
      <c r="D453" s="32" t="s">
        <v>152</v>
      </c>
      <c r="E453" s="32" t="s">
        <v>152</v>
      </c>
      <c r="F453" s="32"/>
      <c r="G453" s="109">
        <v>0</v>
      </c>
      <c r="H453" s="107">
        <v>0</v>
      </c>
      <c r="I453" s="104"/>
      <c r="J453" s="94" t="str">
        <f t="shared" si="9"/>
        <v/>
      </c>
    </row>
    <row r="454" spans="1:10" x14ac:dyDescent="0.2">
      <c r="A454" s="89"/>
      <c r="B454" s="32" t="s">
        <v>152</v>
      </c>
      <c r="C454" s="32" t="s">
        <v>152</v>
      </c>
      <c r="D454" s="32" t="s">
        <v>152</v>
      </c>
      <c r="E454" s="32" t="s">
        <v>152</v>
      </c>
      <c r="F454" s="32"/>
      <c r="G454" s="109">
        <v>0</v>
      </c>
      <c r="H454" s="107">
        <v>0</v>
      </c>
      <c r="I454" s="104"/>
      <c r="J454" s="94" t="str">
        <f t="shared" si="9"/>
        <v/>
      </c>
    </row>
  </sheetData>
  <sortState ref="A101:L154">
    <sortCondition ref="C101:C154"/>
    <sortCondition descending="1" ref="G101:G154"/>
  </sortState>
  <dataValidations count="1">
    <dataValidation type="custom" allowBlank="1" showInputMessage="1" showErrorMessage="1" error="Ne pas saisir un total manuel si le détail a été introduit !" sqref="I11:I64 I401:I454 I301:I354 I201:I254 I101:I154">
      <formula1>K11=""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Qui!$C$301:$C$353</xm:f>
          </x14:formula1>
          <xm:sqref>A301:A354 A11:A64 A101:A154 A201:A254 A401:A454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Calendrier</vt:lpstr>
      <vt:lpstr>ClassementChampNE</vt:lpstr>
      <vt:lpstr>Qui</vt:lpstr>
      <vt:lpstr>M1</vt:lpstr>
      <vt:lpstr>R1</vt:lpstr>
      <vt:lpstr>Calendrier!Oppliger</vt:lpstr>
      <vt:lpstr>Qui!Oppliger</vt:lpstr>
      <vt:lpstr>Calendrier!Print_Area</vt:lpstr>
      <vt:lpstr>ClassementChampNE!Print_Area</vt:lpstr>
      <vt:lpstr>Qui!Print_Area</vt:lpstr>
      <vt:lpstr>Calendrier!Print_Titles</vt:lpstr>
      <vt:lpstr>Qui!Print_Titles</vt:lpstr>
      <vt:lpstr>Calendrier!Zone_d_impression</vt:lpstr>
    </vt:vector>
  </TitlesOfParts>
  <Company>Privé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Monnier Christian</dc:creator>
  <cp:lastModifiedBy>Daniel PELLATON</cp:lastModifiedBy>
  <cp:lastPrinted>2015-02-25T05:51:41Z</cp:lastPrinted>
  <dcterms:created xsi:type="dcterms:W3CDTF">2009-09-07T17:20:58Z</dcterms:created>
  <dcterms:modified xsi:type="dcterms:W3CDTF">2016-02-22T23:02:27Z</dcterms:modified>
</cp:coreProperties>
</file>